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65" windowWidth="11355" windowHeight="4290"/>
  </bookViews>
  <sheets>
    <sheet name="2019" sheetId="1" r:id="rId1"/>
  </sheets>
  <definedNames>
    <definedName name="_xlnm.Print_Titles" localSheetId="0">'2019'!$17:$17</definedName>
  </definedNames>
  <calcPr calcId="145621"/>
</workbook>
</file>

<file path=xl/calcChain.xml><?xml version="1.0" encoding="utf-8"?>
<calcChain xmlns="http://schemas.openxmlformats.org/spreadsheetml/2006/main">
  <c r="F363" i="1" l="1"/>
  <c r="F369" i="1"/>
  <c r="F652" i="1" l="1"/>
  <c r="F434" i="1"/>
  <c r="F535" i="1" l="1"/>
  <c r="F602" i="1"/>
  <c r="F600" i="1"/>
  <c r="F410" i="1"/>
  <c r="F649" i="1"/>
  <c r="F431" i="1"/>
  <c r="F448" i="1"/>
  <c r="F533" i="1" l="1"/>
  <c r="F521" i="1"/>
  <c r="F527" i="1"/>
  <c r="F505" i="1"/>
  <c r="F496" i="1"/>
  <c r="F494" i="1"/>
  <c r="F405" i="1"/>
  <c r="F403" i="1"/>
  <c r="F397" i="1"/>
  <c r="F393" i="1"/>
  <c r="F382" i="1"/>
  <c r="F160" i="1" l="1"/>
  <c r="F54" i="1" l="1"/>
  <c r="F282" i="1" l="1"/>
  <c r="F77" i="1" l="1"/>
  <c r="F296" i="1" l="1"/>
  <c r="F295" i="1" s="1"/>
  <c r="F294" i="1" s="1"/>
  <c r="F293" i="1" s="1"/>
  <c r="F250" i="1" l="1"/>
  <c r="F528" i="1" l="1"/>
  <c r="F471" i="1"/>
  <c r="F588" i="1"/>
  <c r="F586" i="1"/>
  <c r="F304" i="1"/>
  <c r="F634" i="1"/>
  <c r="F633" i="1" s="1"/>
  <c r="F632" i="1" s="1"/>
  <c r="F585" i="1" l="1"/>
  <c r="F238" i="1"/>
  <c r="F237" i="1" s="1"/>
  <c r="F236" i="1" s="1"/>
  <c r="F201" i="1" l="1"/>
  <c r="F555" i="1" l="1"/>
  <c r="F554" i="1" s="1"/>
  <c r="F479" i="1" l="1"/>
  <c r="F666" i="1" l="1"/>
  <c r="F532" i="1" l="1"/>
  <c r="F534" i="1"/>
  <c r="F643" i="1"/>
  <c r="F641" i="1"/>
  <c r="F601" i="1"/>
  <c r="F599" i="1"/>
  <c r="F449" i="1"/>
  <c r="F447" i="1"/>
  <c r="F598" i="1" l="1"/>
  <c r="F597" i="1" s="1"/>
  <c r="F73" i="1"/>
  <c r="F72" i="1" s="1"/>
  <c r="F71" i="1" l="1"/>
  <c r="F70" i="1" s="1"/>
  <c r="F519" i="1"/>
  <c r="F518" i="1" s="1"/>
  <c r="F517" i="1" s="1"/>
  <c r="F515" i="1"/>
  <c r="F514" i="1" s="1"/>
  <c r="F512" i="1"/>
  <c r="F511" i="1" s="1"/>
  <c r="F522" i="1"/>
  <c r="F538" i="1"/>
  <c r="F537" i="1" s="1"/>
  <c r="F536" i="1" s="1"/>
  <c r="F443" i="1"/>
  <c r="F442" i="1" s="1"/>
  <c r="F478" i="1"/>
  <c r="F477" i="1" s="1"/>
  <c r="F475" i="1"/>
  <c r="F474" i="1" s="1"/>
  <c r="F470" i="1"/>
  <c r="F467" i="1"/>
  <c r="F466" i="1" s="1"/>
  <c r="F463" i="1"/>
  <c r="F462" i="1" s="1"/>
  <c r="F460" i="1"/>
  <c r="F459" i="1" s="1"/>
  <c r="F457" i="1"/>
  <c r="F456" i="1" s="1"/>
  <c r="F454" i="1"/>
  <c r="F453" i="1" s="1"/>
  <c r="F394" i="1"/>
  <c r="F531" i="1" l="1"/>
  <c r="F530" i="1" s="1"/>
  <c r="F446" i="1"/>
  <c r="F445" i="1" s="1"/>
  <c r="F465" i="1"/>
  <c r="F452" i="1"/>
  <c r="F640" i="1"/>
  <c r="F639" i="1" s="1"/>
  <c r="F451" i="1" l="1"/>
  <c r="F441" i="1" s="1"/>
  <c r="F267" i="1"/>
  <c r="F266" i="1" s="1"/>
  <c r="F270" i="1"/>
  <c r="F269" i="1" s="1"/>
  <c r="F217" i="1"/>
  <c r="F183" i="1"/>
  <c r="F94" i="1"/>
  <c r="F93" i="1" s="1"/>
  <c r="F92" i="1" s="1"/>
  <c r="F265" i="1" l="1"/>
  <c r="F107" i="1"/>
  <c r="F106" i="1" s="1"/>
  <c r="F105" i="1" s="1"/>
  <c r="F657" i="1" l="1"/>
  <c r="F656" i="1" s="1"/>
  <c r="F654" i="1"/>
  <c r="F653" i="1" s="1"/>
  <c r="F583" i="1"/>
  <c r="F582" i="1" s="1"/>
  <c r="F580" i="1"/>
  <c r="F579" i="1" s="1"/>
  <c r="F439" i="1"/>
  <c r="F438" i="1" s="1"/>
  <c r="F436" i="1"/>
  <c r="F435" i="1" s="1"/>
  <c r="F421" i="1"/>
  <c r="F420" i="1" s="1"/>
  <c r="F418" i="1"/>
  <c r="F417" i="1" s="1"/>
  <c r="F242" i="1" l="1"/>
  <c r="F241" i="1" s="1"/>
  <c r="F164" i="1"/>
  <c r="F574" i="1" l="1"/>
  <c r="F185" i="1" l="1"/>
  <c r="F170" i="1"/>
  <c r="F320" i="1" l="1"/>
  <c r="F319" i="1" s="1"/>
  <c r="F318" i="1" s="1"/>
  <c r="F316" i="1"/>
  <c r="F315" i="1" s="1"/>
  <c r="F314" i="1" l="1"/>
  <c r="F288" i="1" l="1"/>
  <c r="F26" i="1"/>
  <c r="F246" i="1"/>
  <c r="F245" i="1" s="1"/>
  <c r="F244" i="1" s="1"/>
  <c r="F240" i="1" l="1"/>
  <c r="F235" i="1" s="1"/>
  <c r="F209" i="1"/>
  <c r="F205" i="1"/>
  <c r="F198" i="1"/>
  <c r="F191" i="1" l="1"/>
  <c r="F187" i="1"/>
  <c r="F180" i="1"/>
  <c r="F177" i="1"/>
  <c r="F175" i="1"/>
  <c r="F172" i="1"/>
  <c r="F486" i="1" l="1"/>
  <c r="F485" i="1" s="1"/>
  <c r="F484" i="1" s="1"/>
  <c r="F483" i="1" s="1"/>
  <c r="F387" i="1"/>
  <c r="F386" i="1" s="1"/>
  <c r="F385" i="1" s="1"/>
  <c r="F384" i="1" s="1"/>
  <c r="F376" i="1"/>
  <c r="F375" i="1" s="1"/>
  <c r="F374" i="1" s="1"/>
  <c r="F373" i="1" s="1"/>
  <c r="F157" i="1"/>
  <c r="F368" i="1" l="1"/>
  <c r="F354" i="1"/>
  <c r="F622" i="1"/>
  <c r="F621" i="1" s="1"/>
  <c r="F620" i="1" s="1"/>
  <c r="F619" i="1" s="1"/>
  <c r="F618" i="1" s="1"/>
  <c r="F229" i="1" l="1"/>
  <c r="F228" i="1" l="1"/>
  <c r="F227" i="1" s="1"/>
  <c r="F504" i="1"/>
  <c r="F683" i="1" l="1"/>
  <c r="F558" i="1" l="1"/>
  <c r="F556" i="1"/>
  <c r="F362" i="1"/>
  <c r="F340" i="1"/>
  <c r="F339" i="1" s="1"/>
  <c r="F338" i="1" s="1"/>
  <c r="F337" i="1" s="1"/>
  <c r="F360" i="1" l="1"/>
  <c r="F361" i="1"/>
  <c r="F300" i="1"/>
  <c r="F299" i="1" s="1"/>
  <c r="F298" i="1" s="1"/>
  <c r="F258" i="1"/>
  <c r="F257" i="1" s="1"/>
  <c r="F256" i="1" s="1"/>
  <c r="F252" i="1"/>
  <c r="F249" i="1" s="1"/>
  <c r="F263" i="1"/>
  <c r="F81" i="1"/>
  <c r="F80" i="1" s="1"/>
  <c r="F79" i="1" s="1"/>
  <c r="F682" i="1"/>
  <c r="F681" i="1" s="1"/>
  <c r="F248" i="1" l="1"/>
  <c r="F359" i="1"/>
  <c r="F358" i="1" s="1"/>
  <c r="F213" i="1"/>
  <c r="F225" i="1" l="1"/>
  <c r="F224" i="1" s="1"/>
  <c r="F223" i="1" s="1"/>
  <c r="F194" i="1" l="1"/>
  <c r="F221" i="1" l="1"/>
  <c r="F220" i="1" s="1"/>
  <c r="F219" i="1" s="1"/>
  <c r="F335" i="1" l="1"/>
  <c r="F334" i="1" s="1"/>
  <c r="F309" i="1"/>
  <c r="F308" i="1" s="1"/>
  <c r="F307" i="1" s="1"/>
  <c r="F233" i="1"/>
  <c r="F232" i="1" s="1"/>
  <c r="F231" i="1" s="1"/>
  <c r="F167" i="1" l="1"/>
  <c r="F66" i="1"/>
  <c r="F65" i="1" s="1"/>
  <c r="F64" i="1" s="1"/>
  <c r="F60" i="1"/>
  <c r="F59" i="1" s="1"/>
  <c r="F58" i="1" s="1"/>
  <c r="F670" i="1" l="1"/>
  <c r="F669" i="1" s="1"/>
  <c r="F88" i="1" l="1"/>
  <c r="F665" i="1" l="1"/>
  <c r="F661" i="1"/>
  <c r="F660" i="1" s="1"/>
  <c r="F648" i="1"/>
  <c r="F647" i="1" s="1"/>
  <c r="F651" i="1"/>
  <c r="F650" i="1" s="1"/>
  <c r="F609" i="1"/>
  <c r="F608" i="1" s="1"/>
  <c r="F607" i="1" s="1"/>
  <c r="F594" i="1"/>
  <c r="F593" i="1" s="1"/>
  <c r="F592" i="1" s="1"/>
  <c r="F591" i="1" s="1"/>
  <c r="F590" i="1" s="1"/>
  <c r="F552" i="1"/>
  <c r="F551" i="1" s="1"/>
  <c r="F550" i="1" s="1"/>
  <c r="F562" i="1"/>
  <c r="F561" i="1" s="1"/>
  <c r="F565" i="1"/>
  <c r="F564" i="1" s="1"/>
  <c r="F569" i="1"/>
  <c r="F568" i="1" s="1"/>
  <c r="F572" i="1"/>
  <c r="F571" i="1" s="1"/>
  <c r="F577" i="1"/>
  <c r="F576" i="1" s="1"/>
  <c r="F493" i="1"/>
  <c r="F495" i="1"/>
  <c r="F499" i="1"/>
  <c r="F498" i="1" s="1"/>
  <c r="F503" i="1"/>
  <c r="F509" i="1"/>
  <c r="F508" i="1" s="1"/>
  <c r="F524" i="1"/>
  <c r="F526" i="1"/>
  <c r="F543" i="1"/>
  <c r="F542" i="1" s="1"/>
  <c r="F541" i="1" s="1"/>
  <c r="F540" i="1" s="1"/>
  <c r="F433" i="1"/>
  <c r="F432" i="1" s="1"/>
  <c r="F430" i="1"/>
  <c r="F429" i="1" s="1"/>
  <c r="F497" i="1" l="1"/>
  <c r="F492" i="1"/>
  <c r="F491" i="1" s="1"/>
  <c r="F646" i="1"/>
  <c r="F645" i="1" s="1"/>
  <c r="F638" i="1" s="1"/>
  <c r="F428" i="1"/>
  <c r="F427" i="1" s="1"/>
  <c r="F567" i="1"/>
  <c r="F664" i="1"/>
  <c r="F663" i="1" s="1"/>
  <c r="F659" i="1" s="1"/>
  <c r="F560" i="1"/>
  <c r="F415" i="1"/>
  <c r="F414" i="1" s="1"/>
  <c r="F412" i="1"/>
  <c r="F411" i="1" s="1"/>
  <c r="F409" i="1"/>
  <c r="F408" i="1" s="1"/>
  <c r="F490" i="1" l="1"/>
  <c r="F482" i="1" s="1"/>
  <c r="F407" i="1"/>
  <c r="F549" i="1"/>
  <c r="F548" i="1" s="1"/>
  <c r="F404" i="1"/>
  <c r="F402" i="1"/>
  <c r="F396" i="1"/>
  <c r="F392" i="1"/>
  <c r="F391" i="1" l="1"/>
  <c r="F401" i="1"/>
  <c r="F400" i="1" s="1"/>
  <c r="F399" i="1" s="1"/>
  <c r="F367" i="1"/>
  <c r="F366" i="1" s="1"/>
  <c r="F365" i="1" s="1"/>
  <c r="F364" i="1" s="1"/>
  <c r="F347" i="1"/>
  <c r="F328" i="1"/>
  <c r="F327" i="1" s="1"/>
  <c r="F326" i="1" s="1"/>
  <c r="F325" i="1" s="1"/>
  <c r="F312" i="1"/>
  <c r="F311" i="1" s="1"/>
  <c r="F306" i="1" s="1"/>
  <c r="F303" i="1"/>
  <c r="F142" i="1"/>
  <c r="F135" i="1"/>
  <c r="F134" i="1" s="1"/>
  <c r="F133" i="1" s="1"/>
  <c r="F132" i="1" s="1"/>
  <c r="F275" i="1"/>
  <c r="F274" i="1" s="1"/>
  <c r="F273" i="1" s="1"/>
  <c r="F272" i="1" s="1"/>
  <c r="F129" i="1"/>
  <c r="F128" i="1" s="1"/>
  <c r="F127" i="1" s="1"/>
  <c r="F126" i="1" s="1"/>
  <c r="F117" i="1"/>
  <c r="F116" i="1" s="1"/>
  <c r="F115" i="1" s="1"/>
  <c r="F52" i="1"/>
  <c r="F101" i="1"/>
  <c r="F100" i="1" s="1"/>
  <c r="F99" i="1" s="1"/>
  <c r="F98" i="1" s="1"/>
  <c r="F87" i="1"/>
  <c r="F86" i="1" s="1"/>
  <c r="F85" i="1" s="1"/>
  <c r="F47" i="1"/>
  <c r="F46" i="1" s="1"/>
  <c r="F45" i="1" s="1"/>
  <c r="F44" i="1" s="1"/>
  <c r="F35" i="1"/>
  <c r="F34" i="1" s="1"/>
  <c r="F33" i="1" s="1"/>
  <c r="F32" i="1" s="1"/>
  <c r="F40" i="1"/>
  <c r="F39" i="1" s="1"/>
  <c r="F38" i="1" s="1"/>
  <c r="F37" i="1" s="1"/>
  <c r="F302" i="1" l="1"/>
  <c r="F390" i="1"/>
  <c r="F389" i="1" s="1"/>
  <c r="F383" i="1" s="1"/>
  <c r="F287" i="1"/>
  <c r="F286" i="1" s="1"/>
  <c r="F285" i="1" s="1"/>
  <c r="F262" i="1"/>
  <c r="F261" i="1" s="1"/>
  <c r="F260" i="1" s="1"/>
  <c r="F25" i="1"/>
  <c r="F628" i="1" l="1"/>
  <c r="F630" i="1" l="1"/>
  <c r="F627" i="1" s="1"/>
  <c r="F626" i="1" s="1"/>
  <c r="F425" i="1"/>
  <c r="F424" i="1" s="1"/>
  <c r="F423" i="1" s="1"/>
  <c r="F406" i="1" s="1"/>
  <c r="F398" i="1" s="1"/>
  <c r="F351" i="1"/>
  <c r="F138" i="1"/>
  <c r="F625" i="1" l="1"/>
  <c r="F624" i="1" s="1"/>
  <c r="F606" i="1"/>
  <c r="F605" i="1" s="1"/>
  <c r="F56" i="1"/>
  <c r="F381" i="1"/>
  <c r="F380" i="1" s="1"/>
  <c r="F379" i="1" s="1"/>
  <c r="F378" i="1" l="1"/>
  <c r="F372" i="1" s="1"/>
  <c r="F51" i="1"/>
  <c r="F31" i="1" s="1"/>
  <c r="F281" i="1"/>
  <c r="F280" i="1" s="1"/>
  <c r="F279" i="1" s="1"/>
  <c r="F278" i="1" s="1"/>
  <c r="F150" i="1"/>
  <c r="F147" i="1"/>
  <c r="F144" i="1"/>
  <c r="F292" i="1" l="1"/>
  <c r="F291" i="1" s="1"/>
  <c r="F189" i="1"/>
  <c r="F169" i="1" s="1"/>
  <c r="F111" i="1"/>
  <c r="F371" i="1" l="1"/>
  <c r="F110" i="1"/>
  <c r="F109" i="1" s="1"/>
  <c r="F604" i="1" l="1"/>
  <c r="F680" i="1" l="1"/>
  <c r="F357" i="1"/>
  <c r="F677" i="1"/>
  <c r="F676" i="1" s="1"/>
  <c r="F345" i="1"/>
  <c r="F155" i="1"/>
  <c r="F24" i="1"/>
  <c r="F22" i="1"/>
  <c r="F21" i="1" s="1"/>
  <c r="F20" i="1" s="1"/>
  <c r="F332" i="1"/>
  <c r="F331" i="1" s="1"/>
  <c r="F330" i="1" s="1"/>
  <c r="F616" i="1"/>
  <c r="F153" i="1"/>
  <c r="F123" i="1"/>
  <c r="F122" i="1" s="1"/>
  <c r="F121" i="1" s="1"/>
  <c r="F349" i="1"/>
  <c r="F547" i="1"/>
  <c r="F137" i="1" l="1"/>
  <c r="F125" i="1"/>
  <c r="F19" i="1" s="1"/>
  <c r="F344" i="1"/>
  <c r="F343" i="1" s="1"/>
  <c r="F342" i="1" s="1"/>
  <c r="F673" i="1"/>
  <c r="F675" i="1"/>
  <c r="F674" i="1" s="1"/>
  <c r="F615" i="1"/>
  <c r="F614" i="1" s="1"/>
  <c r="F324" i="1"/>
  <c r="F637" i="1"/>
  <c r="F323" i="1" l="1"/>
  <c r="F613" i="1"/>
  <c r="F687" i="1" l="1"/>
</calcChain>
</file>

<file path=xl/sharedStrings.xml><?xml version="1.0" encoding="utf-8"?>
<sst xmlns="http://schemas.openxmlformats.org/spreadsheetml/2006/main" count="2797" uniqueCount="601">
  <si>
    <t>Наименование</t>
  </si>
  <si>
    <t>Рз</t>
  </si>
  <si>
    <t>ПР</t>
  </si>
  <si>
    <t>ЦСР</t>
  </si>
  <si>
    <t>ВР</t>
  </si>
  <si>
    <t xml:space="preserve">Сумма 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</si>
  <si>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</si>
  <si>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</si>
  <si>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</si>
  <si>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</si>
  <si>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Глава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</si>
  <si>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</si>
  <si>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</si>
  <si>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Центральный аппарат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</si>
  <si>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</si>
  <si>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</si>
  <si>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</si>
  <si>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</si>
  <si>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</si>
  <si>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</si>
  <si>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Обслуживание государственного и муниципального долга</t>
  </si>
  <si>
    <t>11</t>
  </si>
  <si>
    <t>Процентные платежи по долговым обязательствам</t>
  </si>
  <si>
    <t>Процентные платежи по муниципальному долгу</t>
  </si>
  <si>
    <t>Другие общегосударственные вопросы</t>
  </si>
  <si>
    <t>Обеспечение деятельности подведомственных учреждений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</si>
  <si>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</si>
  <si>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</si>
  <si>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</si>
  <si>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Поисковые и аварийно-спасательные учреждения</t>
  </si>
  <si>
    <t>Национальная экономика</t>
  </si>
  <si>
    <t>Транспорт</t>
  </si>
  <si>
    <t>08</t>
  </si>
  <si>
    <t>Жилищно-коммунальное хозяйство</t>
  </si>
  <si>
    <t>05</t>
  </si>
  <si>
    <t>Жилищное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</si>
  <si>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</si>
  <si>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</si>
  <si>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</si>
  <si>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</si>
  <si>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</si>
  <si>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</si>
  <si>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Комплектование книжных фондов библиотек муниципальных образований</t>
  </si>
  <si>
    <t xml:space="preserve">Физическая культура и спорт </t>
  </si>
  <si>
    <t>10</t>
  </si>
  <si>
    <t>Социальная политика</t>
  </si>
  <si>
    <t>Социальное обеспечение населения</t>
  </si>
  <si>
    <t>Всего расходов</t>
  </si>
  <si>
    <t xml:space="preserve">Распределение бюджетных ассигнований  бюджета </t>
  </si>
  <si>
    <t>Другие вопросы в области культуры, кинематографии</t>
  </si>
  <si>
    <t>Физическая культура</t>
  </si>
  <si>
    <t>Массовый спорт</t>
  </si>
  <si>
    <t>13</t>
  </si>
  <si>
    <t xml:space="preserve">Культура и кинематография </t>
  </si>
  <si>
    <t>Обслуживание  государственного внутреннего и муниципального долга</t>
  </si>
  <si>
    <t>Пенсионное обеспечение</t>
  </si>
  <si>
    <t>14</t>
  </si>
  <si>
    <t>Резервные фонды</t>
  </si>
  <si>
    <t>Резервные фонды местных администраций</t>
  </si>
  <si>
    <t xml:space="preserve">Реализация государственных полномочий по образованию и организации деятельности административных комиссий </t>
  </si>
  <si>
    <t>Реализация государственных полномочий по осуществлению государственного контроля и надзора в области долевого строительства многоквартирных домов и (или) иных объектов недвижимости</t>
  </si>
  <si>
    <t>Реализация государственных полномочий в области архивного дела</t>
  </si>
  <si>
    <t>Реализация государственных полномочий по определению перечня  должностных лиц, уполномоченных составлять протоколы об административных правонарушениях</t>
  </si>
  <si>
    <t>Реализация государственных полномочий в области государственной молодежной политики</t>
  </si>
  <si>
    <t>Реализация государственных полномочий в области образования</t>
  </si>
  <si>
    <t>Реализация государственных полномочий по образованию и организации деятельности комиссий по делам несовершеннолетних и защите их прав</t>
  </si>
  <si>
    <t xml:space="preserve">        Казанской городской Думы</t>
  </si>
  <si>
    <t xml:space="preserve">        к решению</t>
  </si>
  <si>
    <t>(тыс. руб.)</t>
  </si>
  <si>
    <t>Охрана окружающей среды</t>
  </si>
  <si>
    <t>Охрана объектов растительного и животного мира и среды их обитания</t>
  </si>
  <si>
    <t xml:space="preserve">Субсидии бюджету субъекта Российской Федерации из местных бюджетов для формирования регионального фонда финансовой поддержки поселений и регионального фонда финансовой поддержки муниципальных районов (городских округов) </t>
  </si>
  <si>
    <t>Прочие межбюджетные трансферты общего характера</t>
  </si>
  <si>
    <t>Уплата налога на имущество организаций и земельного налога</t>
  </si>
  <si>
    <t>Здравоохранение</t>
  </si>
  <si>
    <t>Санитарно-эпидемическое благополучие</t>
  </si>
  <si>
    <t>Реализация государственных полномочий по 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</si>
  <si>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Реализация государственных функций, связанных с общегосударственным управлением</t>
  </si>
  <si>
    <t>Охрана семьи и детства</t>
  </si>
  <si>
    <t>100</t>
  </si>
  <si>
    <t>200</t>
  </si>
  <si>
    <t>800</t>
  </si>
  <si>
    <t>Закупка товаров, работ и услуг для государственных (муниципальных) нужд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</si>
  <si>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</si>
  <si>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600</t>
  </si>
  <si>
    <t>Иные бюджетные ассигнования</t>
  </si>
  <si>
    <t>Сельское хозяйство и рыболовство</t>
  </si>
  <si>
    <t>Предоставление субсидий бюджетным, автономным учреждениям, иным некоммерческим организациям</t>
  </si>
  <si>
    <t>Реализация государственных полномочий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</si>
  <si>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300</t>
  </si>
  <si>
    <t>Социальное обеспечение и иные выплаты населению</t>
  </si>
  <si>
    <t>700</t>
  </si>
  <si>
    <t>Обслуживание государственного (муниципального) долга</t>
  </si>
  <si>
    <t>группам видов расходов классификации расходов бюджетов</t>
  </si>
  <si>
    <t>Непрограммные направления расходов</t>
  </si>
  <si>
    <t>Обеспечение равной доступности услуг общественного транспорта</t>
  </si>
  <si>
    <t>Подпрограмма «Профилактика заболеваний и формирование здорового образа жизни.  Развитие первичной медико-санитарной помощи»</t>
  </si>
  <si>
    <t>Дорожное хозяйство</t>
  </si>
  <si>
    <t>99 0 00 0000 0</t>
  </si>
  <si>
    <t>99 0 00 0204 0</t>
  </si>
  <si>
    <t>99 0 00 2524 0</t>
  </si>
  <si>
    <t>99 0 00 0295 0</t>
  </si>
  <si>
    <t>03 0 00 0000 0</t>
  </si>
  <si>
    <t>03 5 00 0000 0</t>
  </si>
  <si>
    <t>Основное мероприятие «Создание благоприятных условий для устройства детей-сирот и детей, оставшихся без попечения родителей, на воспитание в семью»</t>
  </si>
  <si>
    <t>03 5 03 0000 0</t>
  </si>
  <si>
    <t>Реализация государственных полномочий в области опеки и попечительства</t>
  </si>
  <si>
    <t>03 5 03 2533 0</t>
  </si>
  <si>
    <t>99 0 92 0000 0</t>
  </si>
  <si>
    <t>99 0 92 0314 0</t>
  </si>
  <si>
    <t>99 0 00 2534 0</t>
  </si>
  <si>
    <t>99 0 00 2526 0</t>
  </si>
  <si>
    <t>99 0 00 2527 0</t>
  </si>
  <si>
    <t>99 0 00 2532 0</t>
  </si>
  <si>
    <t>99 0 00 2535 0</t>
  </si>
  <si>
    <t>13 0 00 0000 0</t>
  </si>
  <si>
    <t>13 4 00 0000 0</t>
  </si>
  <si>
    <t>01 0 00 0000 0</t>
  </si>
  <si>
    <t>01 1 00 0000 0</t>
  </si>
  <si>
    <t>99 0 65 0000 0</t>
  </si>
  <si>
    <t>99 0 65 0300 0</t>
  </si>
  <si>
    <t>02 0 00 0000 0</t>
  </si>
  <si>
    <t>02 2 00 0000 0</t>
  </si>
  <si>
    <t>02 2 08 0000 0</t>
  </si>
  <si>
    <t>02 2 08 2530 2</t>
  </si>
  <si>
    <t>Подпрограмма "Другие вопросы в области образования"</t>
  </si>
  <si>
    <t>02 6 00 0000 0</t>
  </si>
  <si>
    <t>08 0 00 0000 0</t>
  </si>
  <si>
    <t>Подпрограмма "Другие вопросы в области культуры"</t>
  </si>
  <si>
    <t>08 8 00 0000 0</t>
  </si>
  <si>
    <t>08 8 01 0000 0</t>
  </si>
  <si>
    <t>08 8 01 0204 0</t>
  </si>
  <si>
    <t>02 6 01 0000 0</t>
  </si>
  <si>
    <t>02 6 01 0204 0</t>
  </si>
  <si>
    <t>Подпрограмма "Другие вопросы в области молодежной политики"</t>
  </si>
  <si>
    <t>Подпрограмма "Другие вопросы в области физической культуры и спорта"</t>
  </si>
  <si>
    <t>08 8 01 0295 0</t>
  </si>
  <si>
    <t>Другие вопросы в области национальной безопасности и правоохранительной деятельности</t>
  </si>
  <si>
    <t>Отдельные мероприятия в области других видов транспорта</t>
  </si>
  <si>
    <t>Б1 0 00 0000 0</t>
  </si>
  <si>
    <t>04 0 00 0000 0</t>
  </si>
  <si>
    <t>04 5 00 0000 0</t>
  </si>
  <si>
    <t>04 5 01 9601 0</t>
  </si>
  <si>
    <t>Б1 0 ТС 0000 0</t>
  </si>
  <si>
    <t>02 1 00 0000 0</t>
  </si>
  <si>
    <t>Основное мероприятие «Обеспечение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организациях»</t>
  </si>
  <si>
    <t>02 1 01 0000 0</t>
  </si>
  <si>
    <t>02 1 01 2537 0</t>
  </si>
  <si>
    <t xml:space="preserve">Подпрограмма «Развитие дошкольного образования, включая инклюзивное, и повышение квалификации работников данной сферы" </t>
  </si>
  <si>
    <t>Основное мероприятие "Реализация дошкольного образования"</t>
  </si>
  <si>
    <t>02 1 03 0000 0</t>
  </si>
  <si>
    <t>02 1 03 4200 0</t>
  </si>
  <si>
    <t>Подпрограмма «Развитие начального общего образования, основного общего и среднего общего образования</t>
  </si>
  <si>
    <t>02 2 02 0000 0</t>
  </si>
  <si>
    <t>02 2 02 4210 0</t>
  </si>
  <si>
    <t>02 2 02 4220 0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</si>
  <si>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</si>
  <si>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02 3 00 0000 0</t>
  </si>
  <si>
    <t>02 3 01 0000 0</t>
  </si>
  <si>
    <t>02 3 01 4231 0</t>
  </si>
  <si>
    <t>02 3 01 4232 0</t>
  </si>
  <si>
    <t>08 7 00 0000 0</t>
  </si>
  <si>
    <t>08 7 01 0000 0</t>
  </si>
  <si>
    <t>08 7 01 4232 0</t>
  </si>
  <si>
    <t>08 7 02 0000 0</t>
  </si>
  <si>
    <t>08 7 02 4232 0</t>
  </si>
  <si>
    <t>08 7 03 0000 0</t>
  </si>
  <si>
    <t>08 7 03 9990 0</t>
  </si>
  <si>
    <t>Обеспечение содержания муниципального имущества в надлежащем состоянии, проведение работ по устранению аварийных ситуаций, предписаний надзорных органов в рамках целевой субсидии</t>
  </si>
  <si>
    <t>08 8 02 0000 0</t>
  </si>
  <si>
    <t>Основное мероприятие "Организация предоставления дополнительного образования"</t>
  </si>
  <si>
    <t>Основное мероприятие "Сохранение, поддержка и развитие детских сводных творческих коллективов"</t>
  </si>
  <si>
    <t xml:space="preserve">Обеспечение деятельности детских сводных творческих коллективов </t>
  </si>
  <si>
    <t>Основное мероприятие "Развитие и укрепление материально-технической базы"</t>
  </si>
  <si>
    <t>Поддержка творческих коллективов детских художественных и музыкальных школ</t>
  </si>
  <si>
    <t>08 8 02 4239 0</t>
  </si>
  <si>
    <t>Подпрограмма "Совершенствование детско-юношеского спорта в г.Казани"</t>
  </si>
  <si>
    <t>Обеспечение текущей деятельности учреждений дополнительного образования спортивной направленности (ДЮСШ), реализующих дополнительные образовательные программы в рамках муниципального задания</t>
  </si>
  <si>
    <t>02 2 08 2528 0</t>
  </si>
  <si>
    <t>Молодежная политика</t>
  </si>
  <si>
    <t>Подпрограмма "Совершенствование деятельности сети учреждений молодежной политики"</t>
  </si>
  <si>
    <t>Основное мероприятие "Развитие учреждений молодежной политики"</t>
  </si>
  <si>
    <t>Обеспечение текущей деятельности учреждений молодежной политики в рамках муниципального задания</t>
  </si>
  <si>
    <t>Подпрограмма "Организация и проведение мероприятий для детей и молодежи"</t>
  </si>
  <si>
    <t>Основное мероприятие "Организация и проведение мероприятий для детей и молодежи"</t>
  </si>
  <si>
    <t>Организация и проведение мероприятий для детей и молодежи</t>
  </si>
  <si>
    <t>02 2 02 4360 0</t>
  </si>
  <si>
    <t>02 2 02 4520 0</t>
  </si>
  <si>
    <t>02 2 08 2530 1</t>
  </si>
  <si>
    <t>02 6 01 4520 0</t>
  </si>
  <si>
    <t>02 6 02 0000 0</t>
  </si>
  <si>
    <t>02 6 02 4360 0</t>
  </si>
  <si>
    <t>02 6 03 0000 0</t>
  </si>
  <si>
    <t>02 6 03 9990 0</t>
  </si>
  <si>
    <t>99 0 00 2230 0</t>
  </si>
  <si>
    <t>99 0 00 4350 0</t>
  </si>
  <si>
    <t>Организация транспортных услуг по перевозке школьников</t>
  </si>
  <si>
    <t>Организация государственных полномочий в области информационно-методического обеспечения</t>
  </si>
  <si>
    <t>Централизованная бухгалтерия, хозяйственно-эксплуатационная группа</t>
  </si>
  <si>
    <t>Мероприятия, направленные на развитие образования, общегородские мероприятия</t>
  </si>
  <si>
    <t>Основное мероприятие "Развитие системы муниципального управления в области физической культуры и спорта"</t>
  </si>
  <si>
    <t>Централизованная бухгалтерия</t>
  </si>
  <si>
    <t>08 1 00 0000 0</t>
  </si>
  <si>
    <t>08 1 01 0000 0</t>
  </si>
  <si>
    <t>08 1 01 4419 0</t>
  </si>
  <si>
    <t>08 3 00 0000 0</t>
  </si>
  <si>
    <t>08 3 01 0000 0</t>
  </si>
  <si>
    <t>08 3 01 4429 0</t>
  </si>
  <si>
    <t>08 3 01 4401 0</t>
  </si>
  <si>
    <t>08 4 00 0000 0</t>
  </si>
  <si>
    <t>08 4 01 0000 0</t>
  </si>
  <si>
    <t>08 4 01 4409 0</t>
  </si>
  <si>
    <t>08 8 03 0000 0</t>
  </si>
  <si>
    <t>08 8 03 4400 1</t>
  </si>
  <si>
    <t>08 8 04 0000 0</t>
  </si>
  <si>
    <t>08 8 04 9990 0</t>
  </si>
  <si>
    <t>08 8 02 4400 5</t>
  </si>
  <si>
    <t>Подпрограмма "Развитие музейного дела"</t>
  </si>
  <si>
    <t>Основное мероприятие "Развитие музеев"</t>
  </si>
  <si>
    <t>Подпрограмма "Развитие библиотечного дела"</t>
  </si>
  <si>
    <t>Основное мероприятие "Развитие библиотек"</t>
  </si>
  <si>
    <t>Обеспечение текущей деятельности библиотек в рамках муниципального задания</t>
  </si>
  <si>
    <t>Подпрограмма "Развитие культурно-досуговых учреждений и концертных организаций"</t>
  </si>
  <si>
    <t>Основное мероприятие "Развитие культурно-досуговых учреждений"</t>
  </si>
  <si>
    <t>Обеспечение текущей деятельности клубов и культурно-досуговых центров в рамках муниципального задания</t>
  </si>
  <si>
    <t>08 4 02 0000 0</t>
  </si>
  <si>
    <t>Основное мероприятие "Развитие концертных организаций"</t>
  </si>
  <si>
    <t>Обеспечение текущей деятельности концертных организаций в рамках муниципального задания</t>
  </si>
  <si>
    <t>Основное мероприятие "Софинансирование муниципальных творческих коллективов - получателей грантов Правительства Республики Татарстан"</t>
  </si>
  <si>
    <t>Поддержка творческих коллективов муниципальных учреждений культуры</t>
  </si>
  <si>
    <t>Основное мероприятие "Культурные мероприятия как ресурс развития города Казани"</t>
  </si>
  <si>
    <t>Организация и проведение мероприятий в области культуры</t>
  </si>
  <si>
    <t>Основное мероприятие "Развитие и укрепление материально-технической базы учреждений культуры"</t>
  </si>
  <si>
    <t>08 4 02 4439 0</t>
  </si>
  <si>
    <t>08 8 01 4520 0</t>
  </si>
  <si>
    <t>Основное мероприятие "Развитие системы муниципального управления в области культуры"</t>
  </si>
  <si>
    <t>01 1 02 0000 0</t>
  </si>
  <si>
    <t>01 1 02 0211 0</t>
  </si>
  <si>
    <t>Основное мероприятие «Профилактика инфекционных заболеваний, включая иммунопрофилактику»</t>
  </si>
  <si>
    <t>99 0 00 4910 0</t>
  </si>
  <si>
    <t>Обеспечение горячим питанием отдельных категорий учащихся общеобразовательных школ</t>
  </si>
  <si>
    <t>99 0 00 1287 0</t>
  </si>
  <si>
    <t>Подпрограмма "Развитие массовой физической культуры и спорта в г.Казани"</t>
  </si>
  <si>
    <t>Основное мероприятие "Развитие учреждений спортивной направленности"</t>
  </si>
  <si>
    <t>Обеспечение текущей деятельности подведомственных учреждений спортивной направленности в рамках муниципального задания</t>
  </si>
  <si>
    <t>Основное мероприятие "Физкультурно-оздоровительная работа и спортивные мероприятия"</t>
  </si>
  <si>
    <t>Организация и проведение мероприятий физической культуры и спорта в области массового спорта</t>
  </si>
  <si>
    <t>Обеспечение текущей деятельности музеев в рамках муниципального задания</t>
  </si>
  <si>
    <t>Подпрограмма "Развитие системы воспитания, дополнительного образования"</t>
  </si>
  <si>
    <t>Обеспечение текущей деятельности учреждений дошкольного образования в рамках муниципального задания</t>
  </si>
  <si>
    <t>Основное мероприятие "Реализация общего образования"</t>
  </si>
  <si>
    <t>Обеспечение текущей деятельности общеобразовательных учреждений в рамках муниципального задания</t>
  </si>
  <si>
    <t>Обеспечение текущей деятельности учреждений дополнительного образования многопрофильной направленности в рамках муниципального задания</t>
  </si>
  <si>
    <t>Обеспечение текущей деятельности учреждений дополнительного образования художественно-эстетической направленности в рамках муниципального задания</t>
  </si>
  <si>
    <t>Обеспечение текущей деятельности общеобразовательных учреждений, имеющих межшкольный учебный комбинат, в рамках муниципального задания</t>
  </si>
  <si>
    <t>Основное мероприятие "Развитие системы муниципального управления в области образования"</t>
  </si>
  <si>
    <t>Основное мероприятие "Проведение общегородских мероприятий в области образования"</t>
  </si>
  <si>
    <t>Основное мероприятие "Развитие и укрепление материально-технической базы учреждений образования"</t>
  </si>
  <si>
    <t>Обеспечение текущей деятельности прочих учреждений образования в рамках муниципального задания</t>
  </si>
  <si>
    <t>МО 0 00 0000 0</t>
  </si>
  <si>
    <t>МО 3 00 0000 0</t>
  </si>
  <si>
    <t>МО 3 01 0000 0</t>
  </si>
  <si>
    <t>МО 3 01 0204 0</t>
  </si>
  <si>
    <t>ФО 0 00 0000 0</t>
  </si>
  <si>
    <t>ФО 3 00 0000 0</t>
  </si>
  <si>
    <t>ФО 3 01 0000 0</t>
  </si>
  <si>
    <t>ФО 3 01 0204 0</t>
  </si>
  <si>
    <t>99 0 00 0741 1</t>
  </si>
  <si>
    <t>МО 3 01 0295 0</t>
  </si>
  <si>
    <t>ФО 3 01 0295 0</t>
  </si>
  <si>
    <t>ФО 1 00 0000 0</t>
  </si>
  <si>
    <t>ФО 1 01 0000 0</t>
  </si>
  <si>
    <t>ФО 1 01 4233 0</t>
  </si>
  <si>
    <t>ФО 1 02 0000 0</t>
  </si>
  <si>
    <t>ФО 1 02 9990 0</t>
  </si>
  <si>
    <t>Обеспечение содержания муниципального имущества учреждений в надлежащем состоянии, устранение предписаний надзорных органов в рамках целевой субсидии</t>
  </si>
  <si>
    <t>МО 1 00 0000 0</t>
  </si>
  <si>
    <t>МО 1 01 0000 0</t>
  </si>
  <si>
    <t>МО 1 01 4319 0</t>
  </si>
  <si>
    <t>МО 1 02 0000 0</t>
  </si>
  <si>
    <t>МО 1 02 9990 0</t>
  </si>
  <si>
    <t>МО 2 00 0000 0</t>
  </si>
  <si>
    <t>МО 2 01 0000 0</t>
  </si>
  <si>
    <t>МО 2 01 4310 0</t>
  </si>
  <si>
    <t>Основное мероприятие "Поддержка талантливой и инициативной молодежи"</t>
  </si>
  <si>
    <t>МО 2 02 0000 0</t>
  </si>
  <si>
    <t>Городские премии талантливой молодежи в различных отраслях науки</t>
  </si>
  <si>
    <t>МО 2 02 4310 0</t>
  </si>
  <si>
    <t>МО 2 03 0000 0</t>
  </si>
  <si>
    <t>МО 2 03 4310 0</t>
  </si>
  <si>
    <t>99 0 00 4310 0</t>
  </si>
  <si>
    <t>ФО 3 01 4520 0</t>
  </si>
  <si>
    <t>Премия талантливой молодежи в различных отраслях культуры и искусства</t>
  </si>
  <si>
    <t>08 8 03 4400 2</t>
  </si>
  <si>
    <t>ФО 2 00 0000 0</t>
  </si>
  <si>
    <t>ФО 2 01 0000 0</t>
  </si>
  <si>
    <t>ФО 2 01 4820 0</t>
  </si>
  <si>
    <t>ФО 2 02 0000 0</t>
  </si>
  <si>
    <t>ФО 2 02 9990 0</t>
  </si>
  <si>
    <t>ФО 2 03 0000 0</t>
  </si>
  <si>
    <t>ФО 2 03 1287 0</t>
  </si>
  <si>
    <t>Основное мероприятие "Проведение районных мероприятий физической культуры и спорта"</t>
  </si>
  <si>
    <t>ФО 2 04 0000 0</t>
  </si>
  <si>
    <t>Проведение районных мероприятий физической культуры и спорта в области массового спорта</t>
  </si>
  <si>
    <t>ФО 2 04 1287 0</t>
  </si>
  <si>
    <t>Обеспечение текущей деятельности общеобразовательных учреждений, имеющих интернат, в рамках муниципального задания</t>
  </si>
  <si>
    <t>99 0 00 0203 0</t>
  </si>
  <si>
    <t>04 5 01 0000 0</t>
  </si>
  <si>
    <t>Основное мероприятие "Организация своевременного проведения капитального ремонта общего имущества в многоквартирных домах"</t>
  </si>
  <si>
    <t>Основное мероприятие "Развитие системы муниципального управления в области молодежной политики"</t>
  </si>
  <si>
    <t>99 0 00 9299 0</t>
  </si>
  <si>
    <t>Ж1 0 00 0000 0</t>
  </si>
  <si>
    <t>Ж1 0 ТС 0000 0</t>
  </si>
  <si>
    <t>Обеспечение хранения, учета, комплектования и использования документов архивного фонда и других архивных документов</t>
  </si>
  <si>
    <t>Б1 0 ТС 7802 0</t>
  </si>
  <si>
    <t>Основное мероприятие "Капитальный ремонт объектов жилищно-коммунального хозяйства"</t>
  </si>
  <si>
    <t>Ж1 0 КР 0000 0</t>
  </si>
  <si>
    <t>Ж1 0 КР 7603 0</t>
  </si>
  <si>
    <t>Основное мероприятие "Текущее содержание объектов жилищно-коммунального хозяйства"</t>
  </si>
  <si>
    <t>Мероприятия в области жилищного хозяйства (инвентаризация муниципального жилищного фонда)</t>
  </si>
  <si>
    <t>Ж1 0 ТС 7604 0</t>
  </si>
  <si>
    <t>Основное мероприятие "Текущее содержание и ремонт объектов внешнего благоустройства"</t>
  </si>
  <si>
    <t>Уличное освещение</t>
  </si>
  <si>
    <t>Б1 0 ТС 7801 0</t>
  </si>
  <si>
    <t>Озеленение</t>
  </si>
  <si>
    <t>Б1 0 ТС 7803 0</t>
  </si>
  <si>
    <t>Содержание кладбищ</t>
  </si>
  <si>
    <t>Б1 0 ТС 7804 0</t>
  </si>
  <si>
    <t>Прочие мероприятия по благоустройству городских округов и поселений</t>
  </si>
  <si>
    <t>Б1 0 ТС 7805 0</t>
  </si>
  <si>
    <t>Основное мероприятие "Создание устойчиво функционирующей и доступной для всех слоев населения единой системы общественного транспорта"</t>
  </si>
  <si>
    <t>13 4 01 0000 0</t>
  </si>
  <si>
    <t>13 4 01 0537 0</t>
  </si>
  <si>
    <t>Подпрограмма «Развитие начального общего образования, основного общего и среднего общего образования"</t>
  </si>
  <si>
    <t>99 0 30 0000 0</t>
  </si>
  <si>
    <t>99 0 30 2990 0</t>
  </si>
  <si>
    <t>Основное мероприятие "Текущее содержание центрального аппарата"</t>
  </si>
  <si>
    <t>Ж1 0 СА 0000 0</t>
  </si>
  <si>
    <t>Ж1 0 СА 0204 0</t>
  </si>
  <si>
    <t>Б1 0 СА 0000 0</t>
  </si>
  <si>
    <t>Б1 0 СА 0204 0</t>
  </si>
  <si>
    <t>Б1 0 СА 0295 0</t>
  </si>
  <si>
    <t>Содержание МКУ "Хозяйственно-транспортное управление города Казани"</t>
  </si>
  <si>
    <t>Обеспечение мероприятий по капитальному ремонту многоквартирных домов, включенных в состав Республиканской программы проведения капитального ремонта многоквартирных домов</t>
  </si>
  <si>
    <t>99 0 92 0324 0</t>
  </si>
  <si>
    <t>Капитальный ремонт жилищного фонда, не включенный в состав республиканской программы по капитальному ремонту многоквартирных домов</t>
  </si>
  <si>
    <t>Строительство, содержание и ремонт автомобильных дорог и инженерных сооружений на них в границах городских округов и поселений в рамках благоустройства</t>
  </si>
  <si>
    <t>Основное мероприятие "Текущее содержание и ремонт объектов внешнего  благоустройства"</t>
  </si>
  <si>
    <t>Г2 0 00 0000 0</t>
  </si>
  <si>
    <t>Основное мероприятие "Реализация государственных функций, связанных с общегосударственным управлением"</t>
  </si>
  <si>
    <t>Г2 0 92 0000 0</t>
  </si>
  <si>
    <t>Диспансеризация лиц, замещающих муниципальные должности, муниципальных служащих, лиц, замещающих должности, не относящиеся к должностям муниципальной службы</t>
  </si>
  <si>
    <t>Г2 0 92 0316 0</t>
  </si>
  <si>
    <t>Ж1 0 СА 0295 0</t>
  </si>
  <si>
    <t>99 0 92 0327 0</t>
  </si>
  <si>
    <t>Содержание МКУ "Организатор пассажирских перевозок"</t>
  </si>
  <si>
    <t>Содержание МКУ "Организатор городского парковочного пространства"</t>
  </si>
  <si>
    <t>99 0 92 0328 0</t>
  </si>
  <si>
    <t>99 0 92 0329 0</t>
  </si>
  <si>
    <t>Таблица 1</t>
  </si>
  <si>
    <t>К2 0 00 0000 0</t>
  </si>
  <si>
    <t>К2 0 СА 0000 0</t>
  </si>
  <si>
    <t>К2 0 СА 0204 0</t>
  </si>
  <si>
    <t xml:space="preserve">Уплата налога на имущество муниципальных учреждений </t>
  </si>
  <si>
    <t>К1 0 00 0000 0</t>
  </si>
  <si>
    <t>К1 0 СА 0000 0</t>
  </si>
  <si>
    <t>Содержание МКУ "Управление административно-технической инспекции ИК МО г.Казани"</t>
  </si>
  <si>
    <t>К1 0 СА 0308 0</t>
  </si>
  <si>
    <t>К2 0 СА 0295 0</t>
  </si>
  <si>
    <t>Водное хозяйство</t>
  </si>
  <si>
    <t>Содержание и ремонт гидротехнических сооружений</t>
  </si>
  <si>
    <t>99 0 00 9043 0</t>
  </si>
  <si>
    <t>Коммунальное хозяйство</t>
  </si>
  <si>
    <t>Мероприятия в области коммунального хозяйства</t>
  </si>
  <si>
    <t>Ж1 0 ТС 7607 0</t>
  </si>
  <si>
    <t>Сбор, удаление отходов и очистка сточных вод</t>
  </si>
  <si>
    <t>99 0 00 2086 0</t>
  </si>
  <si>
    <t>Межбюджетные трансферты</t>
  </si>
  <si>
    <t>Резерв на повышение тарифов по коммунальным услугам</t>
  </si>
  <si>
    <t xml:space="preserve"> по разделам и подразделам, целевым статьям  (государственным программам </t>
  </si>
  <si>
    <t xml:space="preserve">Республики Татарстан,  муниципальным программам г.Казани </t>
  </si>
  <si>
    <t xml:space="preserve">и непрограммным направлениям деятельности) и </t>
  </si>
  <si>
    <t>Основное мероприятие "Проведение районных мероприятий для детей и молодежи"</t>
  </si>
  <si>
    <t>Проведение районных мероприятий для детей и молодежи</t>
  </si>
  <si>
    <t xml:space="preserve">Межбюджетные трансферты общего характера бюджетам субъектов Российской Федерации </t>
  </si>
  <si>
    <t>Дополнительное образование детей</t>
  </si>
  <si>
    <t>99 0 92 0310 0</t>
  </si>
  <si>
    <t>Г6 0 00 0000 0</t>
  </si>
  <si>
    <t>Муниципальная программа "Профилактика правонарушений и преступлений в г.Казани на 2016 - 2020 годы"</t>
  </si>
  <si>
    <t>Г6 0 92 0000 0</t>
  </si>
  <si>
    <t>Обеспечение деятельности МАУ "Центр помощи "Возрождение"</t>
  </si>
  <si>
    <t>Обеспечение деятельности руководителей и сотрудников опорных пунктов охраны правопорядка</t>
  </si>
  <si>
    <t>Г6 0 92 0323 0</t>
  </si>
  <si>
    <t>Основное мероприятие "Организация деятельности по профилактике правонарушений и преступлений в г.Казани на 2016 – 2020 годы"</t>
  </si>
  <si>
    <t>99 0 00 0317 0</t>
  </si>
  <si>
    <t>Расходы, осуществляемые за счет средств муниципального дорожного фонда</t>
  </si>
  <si>
    <t>Д1 0 00 0000 0</t>
  </si>
  <si>
    <t xml:space="preserve">Строительство, реконструкция и ремонт (текущий и капитальный) автомобильных дорог </t>
  </si>
  <si>
    <t>Д1 0 00 0365 0</t>
  </si>
  <si>
    <t>Содержание парков и скверов</t>
  </si>
  <si>
    <t>Б1 0 ТС 7807 0</t>
  </si>
  <si>
    <t>09 0 00 0000 0</t>
  </si>
  <si>
    <t>09 1 00 0000 0</t>
  </si>
  <si>
    <t>Основное мероприятие "Обеспечение охраны окружающей среды"</t>
  </si>
  <si>
    <t>09 1 01 0000 0</t>
  </si>
  <si>
    <t>Мероприятия по охране окружающей среды</t>
  </si>
  <si>
    <t>09 1 01 7446 0</t>
  </si>
  <si>
    <t>Основное мероприятие «Обеспечение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организациях»</t>
  </si>
  <si>
    <t>99 0 00 4402 0</t>
  </si>
  <si>
    <t>И1 0 00 0000 0</t>
  </si>
  <si>
    <t>И1 2 00 0000 0</t>
  </si>
  <si>
    <t>И1 2 01 0000 0</t>
  </si>
  <si>
    <t>И1 2 01 0204 0</t>
  </si>
  <si>
    <t>Муниципальная программа «Развитие информационных технологий и связи в городе Казани "Электронная Казань" на 2017-2019 годы»</t>
  </si>
  <si>
    <t>Подпрограмма «Развитие информационных и телекоммуникационных технологий в органах местного самоуправления г.Казани на 2017-2019 годы»</t>
  </si>
  <si>
    <t>99 0 92 0301 0</t>
  </si>
  <si>
    <t>99 0 92 0302 0</t>
  </si>
  <si>
    <t>99 0 92 0304 0</t>
  </si>
  <si>
    <t>99 0 92 0305 0</t>
  </si>
  <si>
    <t>99 0 92 0306 0</t>
  </si>
  <si>
    <t>Погашение задолженности по судебным искам</t>
  </si>
  <si>
    <t>Изготовление и вручение наград города</t>
  </si>
  <si>
    <t>Взносы в международные и российские организации</t>
  </si>
  <si>
    <t>Чествование юбиляров супружеской жизни</t>
  </si>
  <si>
    <t>Образование и организация деятельности административных комиссий</t>
  </si>
  <si>
    <t>99 0 92 0311 0</t>
  </si>
  <si>
    <t>99 0 92 0312 0</t>
  </si>
  <si>
    <t>Организация и осуществление деятельности по опеке и попечительству</t>
  </si>
  <si>
    <t>Осуществление государственного контроля и надзора в области долевого строительства многоквартирных домов и (или) иных объектов недвижимости</t>
  </si>
  <si>
    <t>99 0 92 0322 0</t>
  </si>
  <si>
    <t>Содержание МКУ "Дирекция по конкурентной политике и закупкам города Казани"</t>
  </si>
  <si>
    <t>99 0 92 0325 0</t>
  </si>
  <si>
    <t>Содержание МКУ "Казанский городской общественный центр"</t>
  </si>
  <si>
    <t>99 0 92 0346 0</t>
  </si>
  <si>
    <t>Централизованные средства на содержание муниципальных учреждений</t>
  </si>
  <si>
    <t>И1 3 01 0000 0</t>
  </si>
  <si>
    <t>И1 3 01 9299 0</t>
  </si>
  <si>
    <t>И1 3 00 0000 0</t>
  </si>
  <si>
    <t>Подпрограмма «Обеспечение полномочий Муниципального бюджетного учреждения "Департамент телекоммуникационных технологий города Казани" на 2017-2019 годы»</t>
  </si>
  <si>
    <t>Основное мероприятие "Обеспечения реализации полномочий муниципального бюджетного учреждения «Департамент телекоммуникационных технологий города Казани»"</t>
  </si>
  <si>
    <t>12</t>
  </si>
  <si>
    <t>99 0 34 0030 0</t>
  </si>
  <si>
    <t>Г3 0 00 0000 0</t>
  </si>
  <si>
    <t>Г3 0 92 0000 0</t>
  </si>
  <si>
    <t>Г3 0 92 0334 0</t>
  </si>
  <si>
    <t>Мероприятия по землеустройству и землепользованию</t>
  </si>
  <si>
    <t>Возмещение части процентной ставки по кредитам уполномоченного банка на поддержку субъектов малого предпринимательства г.Казани</t>
  </si>
  <si>
    <t xml:space="preserve">        Приложение №5</t>
  </si>
  <si>
    <t>Муниципальная программа "Поддержка малого и среднего предпринимательства в г. Казани на 2017 - 2019 годы"</t>
  </si>
  <si>
    <t>Муниципальная программа «Развитие образования в городе Казани на 2018 – 2022 годы»</t>
  </si>
  <si>
    <t>Муниципальная программа "Развитие молодежной политики в городе Казани на 2018 - 2022 годы"</t>
  </si>
  <si>
    <t>Муниципальная программа "Развитие физической культуры и спорта в городе Казани на 2018 - 2022 годы"</t>
  </si>
  <si>
    <t>Муниципальная программа "Развитие культуры в городе Казани на 2018 - 2022 годы"</t>
  </si>
  <si>
    <t>99 0 00 7930 0</t>
  </si>
  <si>
    <t>Г6 0 93 0000 0</t>
  </si>
  <si>
    <t>Г6 0 93 9299 0</t>
  </si>
  <si>
    <t>Основное мероприятие "Снижение уровня алкоголизации и наркотизации населения г.Казани"</t>
  </si>
  <si>
    <t>И1 2 01 0295 0</t>
  </si>
  <si>
    <t>Основное мероприятие "Повышение эффективности деятельности органов местного самоуправления г.Казани за счет повсеместного внедрения и использования информационных технологий, телекоммуникаций и связи и обеспечения требуемого уровня информационной безопасности"</t>
  </si>
  <si>
    <t>08 7 04 0000 0</t>
  </si>
  <si>
    <t>08 7 04 9990 0</t>
  </si>
  <si>
    <t>08 7 05 0000 0</t>
  </si>
  <si>
    <t>08 7 05 9990 0</t>
  </si>
  <si>
    <t>ФО 1 03 0000 0</t>
  </si>
  <si>
    <t>ФО 1 03 9990 0</t>
  </si>
  <si>
    <t>ФО 1 04 0000 0</t>
  </si>
  <si>
    <t>ФО 1 04 9990 0</t>
  </si>
  <si>
    <t>Основное мероприятие "Обеспечение общественной безопасности и антитеррористической защищенности учреждений дополнительного образования спортивной направленности (ДЮСШ)"</t>
  </si>
  <si>
    <t xml:space="preserve">Организация и проведение работ по обеспечению антитеррористической защищенности объектов учреждений дополнительного образования спортивной направленности (ДЮСШ) </t>
  </si>
  <si>
    <t>Основное мероприятие "Обеспечение энергосбережения и повышения энергетической эффективности учреждениями дополнительного образования спортивной направленности (ДЮСШ)"</t>
  </si>
  <si>
    <t>Реализация мероприятий, направленных на энергосбережение и повышение энергетической эффективности на объектах учреждений дополнительного образования спортивной направленности (ДЮСШ)</t>
  </si>
  <si>
    <t>МО 4 00 0000 0</t>
  </si>
  <si>
    <t>МО 4 01 0000 0</t>
  </si>
  <si>
    <t>МО 4 01 4310 0</t>
  </si>
  <si>
    <t>Подпрограмма "Гражданско-патриотическое воспитание среди детей и молодежи"</t>
  </si>
  <si>
    <t>Организация и проведение мероприятий, направленных на патриотическое воспитание детей и молодежи</t>
  </si>
  <si>
    <t>Основное мероприятие "Формирование и совершенствование системы патриотического воспитания детей и молодежи"</t>
  </si>
  <si>
    <t>08 8 05 0000 0</t>
  </si>
  <si>
    <t>08 8 05 9990 0</t>
  </si>
  <si>
    <t>08 8 06 0000 0</t>
  </si>
  <si>
    <t>08 8 06 9990 0</t>
  </si>
  <si>
    <t>Основное мероприятие "Обеспечение общественной безопасности и антитеррористической защищенности учреждений культуры"</t>
  </si>
  <si>
    <t>Организация и проведение работ по обеспечению антитеррористической защищенности объектов учреждений культуры</t>
  </si>
  <si>
    <t>Основное мероприятие "Обеспечение энергосбережения и повышения энергетической эффективности учреждениями культуры"</t>
  </si>
  <si>
    <t>Реализация мероприятий, направленных на энергосбережение и повышение энергетической эффективности на объектах учреждений культуры</t>
  </si>
  <si>
    <t>ФО 2 05 0000 0</t>
  </si>
  <si>
    <t>ФО 2 05 9990 0</t>
  </si>
  <si>
    <t>ФО 2 06 0000 0</t>
  </si>
  <si>
    <t>ФО 2 06 9990 0</t>
  </si>
  <si>
    <t>Основное мероприятие "Обеспечение общественной безопасности и антитеррористической защищенности учреждений спортивной направленности "</t>
  </si>
  <si>
    <t xml:space="preserve">Организация и проведение работ по обеспечению антитеррористической защищенности объектов учреждений  спортивной направленности  </t>
  </si>
  <si>
    <t>Предоставление субсидий бюджетным, автономным учреждениям и иным некоммерческим организациям</t>
  </si>
  <si>
    <t>Основное мероприятие "Обеспечение энергосбережения и повышения энергетической эффективности учреждениями  спортивной направленности"</t>
  </si>
  <si>
    <t>Реализация мероприятий, направленных на энергосбережение и повышение энергетической эффективности на объектах учреждений  спортивной направленности</t>
  </si>
  <si>
    <t>99 0 00 5120 0</t>
  </si>
  <si>
    <t>Судебная система</t>
  </si>
  <si>
    <t>На составление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</si>
  <si>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Р1 0 00 0000 0</t>
  </si>
  <si>
    <t>Р1 0 СА 0000 0</t>
  </si>
  <si>
    <t>Р1 0 СА 0204 0</t>
  </si>
  <si>
    <t>Р1 0 ПД 0000 0</t>
  </si>
  <si>
    <t>Р1 0 ПД 0310 0</t>
  </si>
  <si>
    <t>И1 1 00 0000 0</t>
  </si>
  <si>
    <t>И1 1 04 0000 0</t>
  </si>
  <si>
    <t>И1 1 03 0000 0</t>
  </si>
  <si>
    <t>И1 1 03 9299 0</t>
  </si>
  <si>
    <t>И1 1 04 9299 0</t>
  </si>
  <si>
    <t>02 2 02 4210 1</t>
  </si>
  <si>
    <t>МО 1 03 0000 0</t>
  </si>
  <si>
    <t>МО 1 03 9990 0</t>
  </si>
  <si>
    <t>МО 1 04 0000 0</t>
  </si>
  <si>
    <t>МО 1 04 9990 0</t>
  </si>
  <si>
    <t>02 6 04 0000 0</t>
  </si>
  <si>
    <t>02 6 04 9990 0</t>
  </si>
  <si>
    <t>02 6 05 0000 0</t>
  </si>
  <si>
    <t>02 6 05 9990 0</t>
  </si>
  <si>
    <t>02 7 00 0000 0</t>
  </si>
  <si>
    <t>99 0 00 2110 0</t>
  </si>
  <si>
    <t>И1 2 01 0310 0</t>
  </si>
  <si>
    <t>Муниципальная программа "Развитие сферы наружной рекламы и информации на территории города Казани в 2018-2020 годах"</t>
  </si>
  <si>
    <t>Р1 0 СА 0295 0</t>
  </si>
  <si>
    <t>Основное мероприятие "Обеспечение оперативного принудительного демонтажа незаконно размещаемых рекламных конструкций"</t>
  </si>
  <si>
    <t>Принудительный демонтаж незаконно размещаемых рекламных конструкций</t>
  </si>
  <si>
    <t>Подпрограмма "Построение и развитие аппаратно-программного комплекса "Безопасный город" на 2017-2019 годы"</t>
  </si>
  <si>
    <t>Основное мероприятие "Развитие видеонаблюдения на объектах социальной сферы, находящихся в муниципальной собственности"</t>
  </si>
  <si>
    <t>Основное мероприятие "Повышение безопасности на объектах социальной сферы, находящихся в муниципальной собственности"</t>
  </si>
  <si>
    <t>Основное мероприятие "Обеспечение общественной безопасности и антитеррористической защищенности учреждений молодежной политики"</t>
  </si>
  <si>
    <t>Организация и проведение работ по обеспечению антитеррористической защищенности объектов учреждений молодежной политики</t>
  </si>
  <si>
    <t>Основное мероприятие "Обеспечение энергосбережения и повышения энергетической эффективности учреждениями молодежной политики"</t>
  </si>
  <si>
    <t>Реализация мероприятий, направленных на энергосбережение и повышение энергетической эффективности на объектах учреждений молодежной политики</t>
  </si>
  <si>
    <t>Организация и проведение работ по обеспечению антитеррористической защищенности объектов учреждений образования</t>
  </si>
  <si>
    <t>Подпрограмма "Совершенствование организации питания в учреждениях образования"</t>
  </si>
  <si>
    <t>Модернизация и развитие информационных и телекоммуникационных систем</t>
  </si>
  <si>
    <t>Резерв по фонду оплаты труда работников учреждений социально-культурной сферы</t>
  </si>
  <si>
    <t>Реализация мероприятий, направленных на энергосбережение и повышение энергетической эффективности на объектах учреждений образования</t>
  </si>
  <si>
    <t>Создание условий для обеспечения качественной организации питания в учреждениях образования</t>
  </si>
  <si>
    <t>02 7 01 0000 0</t>
  </si>
  <si>
    <t>02 7 01 9990 0</t>
  </si>
  <si>
    <t>Основное мероприятие "Обеспечение общественной безопасности и антитеррористической защищенности учреждений образования"</t>
  </si>
  <si>
    <t>Основное мероприятие "Обеспечение энергосбережения и повышения энергетической эффективности учреждений образования"</t>
  </si>
  <si>
    <t>Основное мероприятие "Реализация мероприятий, направленных на совершенствование организации питания в учреждениях образования"</t>
  </si>
  <si>
    <t>Другие вопросы в области национальной экономики</t>
  </si>
  <si>
    <t>Содержание МКУ "Автоматизированная система управления дорожным движением" в г.Казани</t>
  </si>
  <si>
    <t>Муниципальная программа "Развитие муниципальной службы в муниципальном образовании городе Казани на 2014 - 2019 годы"</t>
  </si>
  <si>
    <t>Подпрограмма "Развитие системы учреждений дополнительного образования, реализующих образовательные программы в области искусств"</t>
  </si>
  <si>
    <t>Обеспечение текущей деятельности учреждений дополнительного образования, реализующих образовательные программы в области искусств, в рамках муниципального задания</t>
  </si>
  <si>
    <t>Содержание МКУ "Комитет по развитию туризма г.Казани"</t>
  </si>
  <si>
    <t>99 0 92 0326 0</t>
  </si>
  <si>
    <t>Основное мероприятие «Развитие видеонаблюдения на общественных пространствах, парках и скверах, местах выражения общественного мнения»</t>
  </si>
  <si>
    <t>И1 1 01 0000 0</t>
  </si>
  <si>
    <t>И1 1 01 9299 0</t>
  </si>
  <si>
    <t>Государственная регистрация актов гражданского состояния (за счет средств г.Казани)</t>
  </si>
  <si>
    <t>Основное мероприятие "Обеспечение общественной безопасности и антитеррористической защищенности учреждений дополнительного образования,  реализующих образовательные программы в области искусств"</t>
  </si>
  <si>
    <t>Организация и проведение работ по обеспечению антитеррористической защищенности объектов учреждений дополнительного образования,  реализующих образовательные программы в области искусств</t>
  </si>
  <si>
    <t>Основное мероприятие "Обеспечение энергосбережения и повышения энергетической эффективности учреждениями дополнительного образования, реализующих образовательные программы в области искусств"</t>
  </si>
  <si>
    <t>Реализация мероприятий, направленных на энергосбережение и повышение энергетической эффективности на объектах учреждений дополнительного образования, реализующих образовательные программы в области искусств</t>
  </si>
  <si>
    <t>02 7 02 0000 0</t>
  </si>
  <si>
    <t>Основное мероприятие "Введение новых форм организации питания в общеобразовательных учреждениях"</t>
  </si>
  <si>
    <t>02 6 06 0000 0</t>
  </si>
  <si>
    <t>02 6 06 5410 0</t>
  </si>
  <si>
    <t>02 6 06 5410 1</t>
  </si>
  <si>
    <t>Доплаты гражданам, взявших на воспитание детей в приемную семью</t>
  </si>
  <si>
    <t>Компенсационные выплаты  гражданам, имеющих детей, посещающих дошкольные образовательные учреждения</t>
  </si>
  <si>
    <t>Основное  мероприятие "Предоставление мер социальной поддержки отдельным категориям граждан"</t>
  </si>
  <si>
    <t>02 7 02 0551 0</t>
  </si>
  <si>
    <t xml:space="preserve">        от _________ 2018 № ____</t>
  </si>
  <si>
    <t>муниципального образования города Казани на 2019 год</t>
  </si>
  <si>
    <t>99 0 00 9950 0</t>
  </si>
  <si>
    <t>99 0 00 4360 1</t>
  </si>
  <si>
    <t>Резерв расходов на обеспечение необходимых условий для сохранения и развития языков, культур и традиций народов, проживающих в г.Казани</t>
  </si>
  <si>
    <t>Субсидия на финансовое обеспечение затрат, связанных с деятельностью исторического парка "Россия - моя история"</t>
  </si>
  <si>
    <t>14 0 00 0000 0</t>
  </si>
  <si>
    <t>14 2 00 0000 0</t>
  </si>
  <si>
    <t>14 2 09 0000 0</t>
  </si>
  <si>
    <t>14 2 09 2536 0</t>
  </si>
  <si>
    <t>Государственная программа «Развитие сельского хозяйства и регулирование рынков сельскохозяйственной продукции, сырья и продовольствия в Республике Татарстан»</t>
  </si>
  <si>
    <t>Подпрограмма «Развитие подотрасли животноводства, переработки и реализации продукции животноводства»</t>
  </si>
  <si>
    <t>Основное мероприятие «Предупреждение болезней животных и защита населения от болезней, общих для человека и животных»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</si>
  <si>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</si>
  <si>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Государственная программа «Развитие образования и науки Республики Татарстан»</t>
  </si>
  <si>
    <t>Государственная программа «Социальная поддержка граждан Республики Татарстан»</t>
  </si>
  <si>
    <t>Подпрограмма «Улучшение социально-экономического положения семей»</t>
  </si>
  <si>
    <t>Государственная программа «Обеспечение качественным жильем и услугами жилищно-коммунального хозяйства населения Республики Татарстан»</t>
  </si>
  <si>
    <t>Подпрограмма «Реализация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Татарстан»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</si>
  <si>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</si>
  <si>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Подпрограмма "Регулирование качества окружающей среды Республики Татарстан"</t>
  </si>
  <si>
    <t>Подпрограмма «Развитие дошкольного образования, включая инклюзивное, и повышение квалификации работников данной сферы»</t>
  </si>
  <si>
    <t>Государственная программа «Развитие здравоохранения Республики Татарстан»</t>
  </si>
  <si>
    <t>Государственная программа «Развитие транспортной системы Республики Татарстан»</t>
  </si>
  <si>
    <t>Подпрограмма «Развитие автомобильного, городского электрического транспорта, в том числе метро»</t>
  </si>
  <si>
    <t>К1 0 СА 0295 0</t>
  </si>
  <si>
    <t>Муниципальная программа "Развитие жилищно-коммунального хозяйства города Казани на 2019 - 2021 годы"</t>
  </si>
  <si>
    <t>Муниципальная программа «Осуществление муниципального контроля в сфере благоустройства на территории города Казани на 2019 - 2021 годы»</t>
  </si>
  <si>
    <t>Муниципальная программа "Благоустройство территории г.Казани на 2019 - 2021 годы"</t>
  </si>
  <si>
    <t>Муниципальная программа "Осуществление полномочий в области градостроительной деятельности на территории города Казани на 2019 - 2021 годы"</t>
  </si>
  <si>
    <t>Обеспечение временной занятости учащихся общеобразовательных организаций г.Казани в летнее время</t>
  </si>
  <si>
    <t>Основное мероприятие «Обеспечение государственных гарантий реализации прав на получение общедоступного и бесплатного 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организациях»</t>
  </si>
  <si>
    <t>Выходное пособие при выходе в отставку</t>
  </si>
  <si>
    <t>Подпрограмма «Развитие общего образования, включая инклюзивное, и повышение квалификации работников данной сферы»</t>
  </si>
  <si>
    <t xml:space="preserve">Государственная регистрация актов гражданского состояния </t>
  </si>
  <si>
    <t>99 0 00 5930 0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</si>
</sst>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0"/>
      <name val="Arial Cyr"/>
      <charset val="204"/>
    </font>
    <font>
      <sz val="11"/>
      <name val="Times New Roman"/>
      <family val="1"/>
    </font>
    <font>
      <b/>
      <sz val="14"/>
      <name val="Times New Roman"/>
      <family val="1"/>
    </font>
    <font>
      <b/>
      <sz val="14"/>
      <name val="Times New Roman"/>
      <family val="1"/>
      <charset val="204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name val="Times New Roman"/>
      <family val="1"/>
    </font>
    <font>
      <sz val="8"/>
      <name val="Arial Cyr"/>
      <charset val="204"/>
    </font>
    <font>
      <sz val="12"/>
      <name val="Times New Roman"/>
      <family val="1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Fill="1" applyAlignment="1">
      <alignment horizontal="justify" vertical="top"/>
    </xf>
    <xf numFmtId="49" fontId="1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top"/>
    </xf>
    <xf numFmtId="0" fontId="5" fillId="0" borderId="1" xfId="0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justify" vertical="top"/>
    </xf>
    <xf numFmtId="49" fontId="5" fillId="0" borderId="0" xfId="0" applyNumberFormat="1" applyFont="1" applyFill="1" applyAlignment="1">
      <alignment horizontal="center" vertical="top"/>
    </xf>
    <xf numFmtId="164" fontId="5" fillId="0" borderId="0" xfId="0" applyNumberFormat="1" applyFont="1" applyFill="1" applyAlignment="1">
      <alignment vertical="top"/>
    </xf>
    <xf numFmtId="0" fontId="5" fillId="0" borderId="0" xfId="0" applyFont="1" applyFill="1" applyAlignment="1">
      <alignment horizontal="justify" vertical="top" wrapText="1"/>
    </xf>
    <xf numFmtId="164" fontId="1" fillId="0" borderId="0" xfId="0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164" fontId="7" fillId="0" borderId="0" xfId="0" applyNumberFormat="1" applyFont="1" applyFill="1" applyAlignment="1">
      <alignment vertical="top"/>
    </xf>
    <xf numFmtId="49" fontId="5" fillId="0" borderId="0" xfId="0" applyNumberFormat="1" applyFont="1" applyFill="1" applyAlignment="1">
      <alignment horizontal="center" vertical="top" wrapText="1"/>
    </xf>
    <xf numFmtId="49" fontId="1" fillId="0" borderId="0" xfId="0" applyNumberFormat="1" applyFont="1" applyFill="1" applyAlignment="1">
      <alignment horizontal="center" vertical="top" wrapText="1"/>
    </xf>
    <xf numFmtId="164" fontId="7" fillId="0" borderId="0" xfId="0" applyNumberFormat="1" applyFont="1" applyFill="1" applyAlignment="1">
      <alignment vertical="top" wrapText="1"/>
    </xf>
    <xf numFmtId="164" fontId="1" fillId="0" borderId="0" xfId="0" applyNumberFormat="1" applyFont="1" applyFill="1" applyAlignment="1">
      <alignment vertical="top" wrapText="1"/>
    </xf>
    <xf numFmtId="49" fontId="8" fillId="0" borderId="0" xfId="0" applyNumberFormat="1" applyFont="1" applyFill="1" applyAlignment="1">
      <alignment horizontal="center" vertical="top" wrapText="1"/>
    </xf>
    <xf numFmtId="49" fontId="8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top" wrapText="1"/>
    </xf>
    <xf numFmtId="164" fontId="8" fillId="0" borderId="0" xfId="0" applyNumberFormat="1" applyFont="1" applyFill="1" applyAlignment="1">
      <alignment vertical="top"/>
    </xf>
    <xf numFmtId="0" fontId="8" fillId="0" borderId="0" xfId="0" applyFont="1" applyFill="1" applyAlignment="1">
      <alignment horizontal="justify" vertical="top"/>
    </xf>
    <xf numFmtId="0" fontId="8" fillId="0" borderId="0" xfId="0" applyFont="1" applyFill="1" applyAlignment="1">
      <alignment vertical="top"/>
    </xf>
    <xf numFmtId="0" fontId="7" fillId="0" borderId="0" xfId="0" applyFont="1" applyFill="1" applyAlignment="1">
      <alignment horizontal="justify" vertical="top" wrapText="1"/>
    </xf>
    <xf numFmtId="49" fontId="7" fillId="0" borderId="0" xfId="0" applyNumberFormat="1" applyFont="1" applyFill="1" applyAlignment="1">
      <alignment horizontal="center" vertical="top" wrapText="1"/>
    </xf>
    <xf numFmtId="49" fontId="7" fillId="0" borderId="0" xfId="0" applyNumberFormat="1" applyFont="1" applyFill="1" applyAlignment="1">
      <alignment horizontal="center" vertical="top"/>
    </xf>
    <xf numFmtId="164" fontId="7" fillId="0" borderId="0" xfId="0" applyNumberFormat="1" applyFont="1" applyFill="1" applyAlignment="1">
      <alignment horizontal="right" vertical="top"/>
    </xf>
    <xf numFmtId="164" fontId="8" fillId="0" borderId="0" xfId="0" applyNumberFormat="1" applyFont="1" applyFill="1" applyAlignment="1">
      <alignment horizontal="right" vertical="top"/>
    </xf>
    <xf numFmtId="0" fontId="7" fillId="0" borderId="0" xfId="0" applyFont="1" applyFill="1" applyAlignment="1">
      <alignment vertical="top"/>
    </xf>
    <xf numFmtId="0" fontId="2" fillId="0" borderId="0" xfId="0" applyFont="1" applyFill="1" applyAlignment="1">
      <alignment horizontal="justify" vertical="top"/>
    </xf>
    <xf numFmtId="49" fontId="10" fillId="0" borderId="0" xfId="0" applyNumberFormat="1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164" fontId="2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Alignment="1">
      <alignment vertical="top"/>
    </xf>
    <xf numFmtId="0" fontId="12" fillId="0" borderId="0" xfId="0" applyFont="1" applyFill="1" applyAlignment="1">
      <alignment horizontal="right" vertical="top"/>
    </xf>
    <xf numFmtId="0" fontId="7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justify" vertical="top" wrapText="1"/>
    </xf>
    <xf numFmtId="1" fontId="1" fillId="0" borderId="0" xfId="0" applyNumberFormat="1" applyFont="1" applyFill="1" applyAlignment="1">
      <alignment vertical="top" wrapText="1"/>
    </xf>
    <xf numFmtId="164" fontId="8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justify" vertical="top"/>
    </xf>
    <xf numFmtId="49" fontId="8" fillId="0" borderId="0" xfId="0" applyNumberFormat="1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14" fillId="0" borderId="0" xfId="0" applyFont="1" applyFill="1" applyAlignment="1">
      <alignment horizontal="justify" vertical="top" wrapText="1"/>
    </xf>
    <xf numFmtId="49" fontId="14" fillId="0" borderId="0" xfId="0" applyNumberFormat="1" applyFont="1" applyFill="1" applyAlignment="1">
      <alignment horizontal="center" vertical="top" wrapText="1"/>
    </xf>
    <xf numFmtId="0" fontId="9" fillId="0" borderId="0" xfId="0" applyFont="1" applyFill="1" applyAlignment="1">
      <alignment horizontal="justify" vertical="top"/>
    </xf>
    <xf numFmtId="0" fontId="13" fillId="0" borderId="0" xfId="0" applyFont="1" applyFill="1" applyAlignment="1">
      <alignment horizontal="justify" vertical="top" wrapText="1"/>
    </xf>
    <xf numFmtId="0" fontId="13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justify" vertical="top" wrapText="1"/>
    </xf>
    <xf numFmtId="49" fontId="13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49" fontId="1" fillId="0" borderId="0" xfId="0" applyNumberFormat="1" applyFont="1" applyFill="1" applyAlignment="1">
      <alignment horizontal="justify" vertical="top" wrapText="1"/>
    </xf>
    <xf numFmtId="4" fontId="2" fillId="0" borderId="0" xfId="0" applyNumberFormat="1" applyFont="1" applyFill="1" applyBorder="1" applyAlignment="1">
      <alignment horizontal="right" vertical="top"/>
    </xf>
    <xf numFmtId="49" fontId="15" fillId="0" borderId="0" xfId="0" applyNumberFormat="1" applyFont="1" applyFill="1" applyAlignment="1">
      <alignment horizontal="center" vertical="top" wrapText="1"/>
    </xf>
    <xf numFmtId="164" fontId="1" fillId="0" borderId="0" xfId="0" applyNumberFormat="1" applyFont="1" applyFill="1" applyAlignment="1">
      <alignment horizontal="right" vertical="top" wrapText="1"/>
    </xf>
    <xf numFmtId="0" fontId="14" fillId="0" borderId="0" xfId="0" applyFont="1" applyFill="1" applyAlignment="1">
      <alignment wrapText="1"/>
    </xf>
    <xf numFmtId="0" fontId="14" fillId="0" borderId="0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left" vertical="top"/>
    </xf>
    <xf numFmtId="0" fontId="14" fillId="0" borderId="0" xfId="0" applyFont="1" applyFill="1" applyBorder="1" applyAlignment="1">
      <alignment horizontal="justify" vertical="top" wrapText="1"/>
    </xf>
    <xf numFmtId="0" fontId="14" fillId="0" borderId="0" xfId="0" applyFont="1" applyFill="1" applyAlignment="1">
      <alignment vertical="top" wrapText="1"/>
    </xf>
    <xf numFmtId="49" fontId="2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8"/>
  <sheetViews>
    <sheetView tabSelected="1" zoomScaleNormal="100" workbookViewId="0">
      <selection activeCell="A2" sqref="A2"/>
    </sheetView>
  </sheetViews>
  <sheetFormatPr defaultRowHeight="15" x14ac:dyDescent="0.2"/>
  <cols>
    <col min="1" max="1" width="63.7109375" style="1" customWidth="1"/>
    <col min="2" max="2" width="4" style="2" customWidth="1"/>
    <col min="3" max="3" width="3.7109375" style="4" customWidth="1"/>
    <col min="4" max="4" width="14.5703125" style="4" customWidth="1"/>
    <col min="5" max="5" width="5" style="4" customWidth="1"/>
    <col min="6" max="6" width="18.28515625" style="3" customWidth="1"/>
    <col min="7" max="16384" width="9.140625" style="3"/>
  </cols>
  <sheetData>
    <row r="1" spans="1:6" x14ac:dyDescent="0.2">
      <c r="D1" s="72" t="s">
        <v>447</v>
      </c>
      <c r="E1" s="72"/>
      <c r="F1" s="72"/>
    </row>
    <row r="2" spans="1:6" x14ac:dyDescent="0.2">
      <c r="D2" s="72" t="s">
        <v>67</v>
      </c>
      <c r="E2" s="72"/>
      <c r="F2" s="72"/>
    </row>
    <row r="3" spans="1:6" x14ac:dyDescent="0.2">
      <c r="D3" s="72" t="s">
        <v>66</v>
      </c>
      <c r="E3" s="72"/>
      <c r="F3" s="72"/>
    </row>
    <row r="4" spans="1:6" x14ac:dyDescent="0.2">
      <c r="D4" s="72" t="s">
        <v>565</v>
      </c>
      <c r="E4" s="72"/>
      <c r="F4" s="72"/>
    </row>
    <row r="5" spans="1:6" x14ac:dyDescent="0.2">
      <c r="F5" s="68"/>
    </row>
    <row r="6" spans="1:6" ht="15.75" x14ac:dyDescent="0.2">
      <c r="F6" s="41"/>
    </row>
    <row r="7" spans="1:6" ht="15.75" x14ac:dyDescent="0.2">
      <c r="F7" s="41" t="s">
        <v>359</v>
      </c>
    </row>
    <row r="8" spans="1:6" x14ac:dyDescent="0.2">
      <c r="F8" s="68"/>
    </row>
    <row r="9" spans="1:6" ht="18.75" x14ac:dyDescent="0.2">
      <c r="A9" s="71" t="s">
        <v>48</v>
      </c>
      <c r="B9" s="71"/>
      <c r="C9" s="71"/>
      <c r="D9" s="71"/>
      <c r="E9" s="71"/>
      <c r="F9" s="71"/>
    </row>
    <row r="10" spans="1:6" ht="18.75" x14ac:dyDescent="0.2">
      <c r="A10" s="71" t="s">
        <v>566</v>
      </c>
      <c r="B10" s="71"/>
      <c r="C10" s="71"/>
      <c r="D10" s="71"/>
      <c r="E10" s="71"/>
      <c r="F10" s="71"/>
    </row>
    <row r="11" spans="1:6" ht="18.75" x14ac:dyDescent="0.2">
      <c r="A11" s="71" t="s">
        <v>379</v>
      </c>
      <c r="B11" s="71"/>
      <c r="C11" s="71"/>
      <c r="D11" s="71"/>
      <c r="E11" s="71"/>
      <c r="F11" s="71"/>
    </row>
    <row r="12" spans="1:6" ht="18.75" x14ac:dyDescent="0.2">
      <c r="A12" s="71" t="s">
        <v>380</v>
      </c>
      <c r="B12" s="71"/>
      <c r="C12" s="71"/>
      <c r="D12" s="71"/>
      <c r="E12" s="71"/>
      <c r="F12" s="71"/>
    </row>
    <row r="13" spans="1:6" ht="18.75" x14ac:dyDescent="0.2">
      <c r="A13" s="71" t="s">
        <v>381</v>
      </c>
      <c r="B13" s="71"/>
      <c r="C13" s="71"/>
      <c r="D13" s="71"/>
      <c r="E13" s="71"/>
      <c r="F13" s="71"/>
    </row>
    <row r="14" spans="1:6" ht="18.75" x14ac:dyDescent="0.2">
      <c r="A14" s="71" t="s">
        <v>93</v>
      </c>
      <c r="B14" s="71"/>
      <c r="C14" s="71"/>
      <c r="D14" s="71"/>
      <c r="E14" s="71"/>
      <c r="F14" s="71"/>
    </row>
    <row r="15" spans="1:6" s="6" customFormat="1" ht="18.75" x14ac:dyDescent="0.2">
      <c r="A15" s="5"/>
      <c r="B15" s="5"/>
      <c r="C15" s="5"/>
      <c r="D15" s="5"/>
      <c r="E15" s="5"/>
      <c r="F15" s="5"/>
    </row>
    <row r="16" spans="1:6" s="49" customFormat="1" x14ac:dyDescent="0.2">
      <c r="A16" s="1"/>
      <c r="B16" s="2"/>
      <c r="C16" s="4"/>
      <c r="D16" s="4"/>
      <c r="E16" s="4"/>
      <c r="F16" s="7" t="s">
        <v>68</v>
      </c>
    </row>
    <row r="17" spans="1:6" s="49" customFormat="1" ht="14.25" x14ac:dyDescent="0.2">
      <c r="A17" s="8" t="s">
        <v>0</v>
      </c>
      <c r="B17" s="9" t="s">
        <v>1</v>
      </c>
      <c r="C17" s="8" t="s">
        <v>2</v>
      </c>
      <c r="D17" s="8" t="s">
        <v>3</v>
      </c>
      <c r="E17" s="8" t="s">
        <v>4</v>
      </c>
      <c r="F17" s="8" t="s">
        <v>5</v>
      </c>
    </row>
    <row r="18" spans="1:6" s="49" customFormat="1" ht="14.25" x14ac:dyDescent="0.2">
      <c r="A18" s="10"/>
      <c r="B18" s="11"/>
      <c r="C18" s="10"/>
      <c r="D18" s="10"/>
      <c r="E18" s="11"/>
      <c r="F18" s="10"/>
    </row>
    <row r="19" spans="1:6" x14ac:dyDescent="0.2">
      <c r="A19" s="12" t="s">
        <v>6</v>
      </c>
      <c r="B19" s="13" t="s">
        <v>7</v>
      </c>
      <c r="C19" s="13"/>
      <c r="D19" s="13"/>
      <c r="E19" s="13"/>
      <c r="F19" s="14">
        <f>F20+F24+F31+F105+F109+F115+F121+F125</f>
        <v>1973083.0000000002</v>
      </c>
    </row>
    <row r="20" spans="1:6" s="17" customFormat="1" ht="28.5" x14ac:dyDescent="0.2">
      <c r="A20" s="15" t="s">
        <v>8</v>
      </c>
      <c r="B20" s="13" t="s">
        <v>7</v>
      </c>
      <c r="C20" s="13" t="s">
        <v>9</v>
      </c>
      <c r="D20" s="13"/>
      <c r="E20" s="13"/>
      <c r="F20" s="18">
        <f>F21</f>
        <v>2409.1</v>
      </c>
    </row>
    <row r="21" spans="1:6" s="29" customFormat="1" x14ac:dyDescent="0.2">
      <c r="A21" s="26" t="s">
        <v>94</v>
      </c>
      <c r="B21" s="24" t="s">
        <v>7</v>
      </c>
      <c r="C21" s="24" t="s">
        <v>9</v>
      </c>
      <c r="D21" s="24" t="s">
        <v>98</v>
      </c>
      <c r="E21" s="24"/>
      <c r="F21" s="27">
        <f>F22</f>
        <v>2409.1</v>
      </c>
    </row>
    <row r="22" spans="1:6" x14ac:dyDescent="0.2">
      <c r="A22" s="47" t="s">
        <v>10</v>
      </c>
      <c r="B22" s="2" t="s">
        <v>7</v>
      </c>
      <c r="C22" s="2" t="s">
        <v>9</v>
      </c>
      <c r="D22" s="2" t="s">
        <v>306</v>
      </c>
      <c r="E22" s="2"/>
      <c r="F22" s="16">
        <f>F23</f>
        <v>2409.1</v>
      </c>
    </row>
    <row r="23" spans="1:6" ht="60" x14ac:dyDescent="0.2">
      <c r="A23" s="47" t="s">
        <v>83</v>
      </c>
      <c r="B23" s="2" t="s">
        <v>7</v>
      </c>
      <c r="C23" s="2" t="s">
        <v>9</v>
      </c>
      <c r="D23" s="2" t="s">
        <v>306</v>
      </c>
      <c r="E23" s="2" t="s">
        <v>79</v>
      </c>
      <c r="F23" s="16">
        <v>2409.1</v>
      </c>
    </row>
    <row r="24" spans="1:6" s="17" customFormat="1" ht="42.75" x14ac:dyDescent="0.2">
      <c r="A24" s="12" t="s">
        <v>11</v>
      </c>
      <c r="B24" s="13" t="s">
        <v>7</v>
      </c>
      <c r="C24" s="13" t="s">
        <v>12</v>
      </c>
      <c r="D24" s="13"/>
      <c r="E24" s="13"/>
      <c r="F24" s="18">
        <f>F25</f>
        <v>31185.000000000004</v>
      </c>
    </row>
    <row r="25" spans="1:6" x14ac:dyDescent="0.2">
      <c r="A25" s="50" t="s">
        <v>94</v>
      </c>
      <c r="B25" s="51" t="s">
        <v>7</v>
      </c>
      <c r="C25" s="51" t="s">
        <v>12</v>
      </c>
      <c r="D25" s="51" t="s">
        <v>98</v>
      </c>
      <c r="E25" s="24"/>
      <c r="F25" s="16">
        <f>F26</f>
        <v>31185.000000000004</v>
      </c>
    </row>
    <row r="26" spans="1:6" x14ac:dyDescent="0.2">
      <c r="A26" s="1" t="s">
        <v>13</v>
      </c>
      <c r="B26" s="2" t="s">
        <v>7</v>
      </c>
      <c r="C26" s="51" t="s">
        <v>12</v>
      </c>
      <c r="D26" s="51" t="s">
        <v>99</v>
      </c>
      <c r="E26" s="2"/>
      <c r="F26" s="16">
        <f>F27+F28+F29</f>
        <v>31185.000000000004</v>
      </c>
    </row>
    <row r="27" spans="1:6" ht="60" x14ac:dyDescent="0.2">
      <c r="A27" s="47" t="s">
        <v>83</v>
      </c>
      <c r="B27" s="2" t="s">
        <v>7</v>
      </c>
      <c r="C27" s="51" t="s">
        <v>12</v>
      </c>
      <c r="D27" s="51" t="s">
        <v>99</v>
      </c>
      <c r="E27" s="2" t="s">
        <v>79</v>
      </c>
      <c r="F27" s="16">
        <v>29482.400000000001</v>
      </c>
    </row>
    <row r="28" spans="1:6" ht="30" x14ac:dyDescent="0.2">
      <c r="A28" s="47" t="s">
        <v>82</v>
      </c>
      <c r="B28" s="2" t="s">
        <v>7</v>
      </c>
      <c r="C28" s="51" t="s">
        <v>12</v>
      </c>
      <c r="D28" s="51" t="s">
        <v>99</v>
      </c>
      <c r="E28" s="2" t="s">
        <v>80</v>
      </c>
      <c r="F28" s="16">
        <v>1700.4</v>
      </c>
    </row>
    <row r="29" spans="1:6" x14ac:dyDescent="0.2">
      <c r="A29" s="47" t="s">
        <v>85</v>
      </c>
      <c r="B29" s="2" t="s">
        <v>7</v>
      </c>
      <c r="C29" s="51" t="s">
        <v>12</v>
      </c>
      <c r="D29" s="51" t="s">
        <v>99</v>
      </c>
      <c r="E29" s="2" t="s">
        <v>81</v>
      </c>
      <c r="F29" s="16">
        <v>2.2000000000000002</v>
      </c>
    </row>
    <row r="30" spans="1:6" x14ac:dyDescent="0.2">
      <c r="A30" s="47"/>
      <c r="C30" s="51"/>
      <c r="D30" s="51"/>
      <c r="E30" s="2"/>
      <c r="F30" s="16"/>
    </row>
    <row r="31" spans="1:6" ht="45.75" customHeight="1" x14ac:dyDescent="0.2">
      <c r="A31" s="15" t="s">
        <v>14</v>
      </c>
      <c r="B31" s="19" t="s">
        <v>7</v>
      </c>
      <c r="C31" s="19" t="s">
        <v>15</v>
      </c>
      <c r="D31" s="20"/>
      <c r="E31" s="20"/>
      <c r="F31" s="21">
        <f>F32+F37+F44+F51+F79+F85+F98+F58+F64+F70+F92</f>
        <v>867763.70000000007</v>
      </c>
    </row>
    <row r="32" spans="1:6" ht="30" x14ac:dyDescent="0.25">
      <c r="A32" s="66" t="s">
        <v>579</v>
      </c>
      <c r="B32" s="51" t="s">
        <v>7</v>
      </c>
      <c r="C32" s="51" t="s">
        <v>15</v>
      </c>
      <c r="D32" s="20" t="s">
        <v>121</v>
      </c>
      <c r="E32" s="20"/>
      <c r="F32" s="45">
        <f>F33</f>
        <v>4225.7</v>
      </c>
    </row>
    <row r="33" spans="1:6" s="29" customFormat="1" ht="33" customHeight="1" x14ac:dyDescent="0.25">
      <c r="A33" s="66" t="s">
        <v>598</v>
      </c>
      <c r="B33" s="51" t="s">
        <v>7</v>
      </c>
      <c r="C33" s="51" t="s">
        <v>15</v>
      </c>
      <c r="D33" s="23" t="s">
        <v>122</v>
      </c>
      <c r="E33" s="23"/>
      <c r="F33" s="45">
        <f>F34</f>
        <v>4225.7</v>
      </c>
    </row>
    <row r="34" spans="1:6" s="29" customFormat="1" ht="90" x14ac:dyDescent="0.2">
      <c r="A34" s="67" t="s">
        <v>407</v>
      </c>
      <c r="B34" s="51" t="s">
        <v>7</v>
      </c>
      <c r="C34" s="51" t="s">
        <v>15</v>
      </c>
      <c r="D34" s="23" t="s">
        <v>123</v>
      </c>
      <c r="E34" s="23"/>
      <c r="F34" s="45">
        <f>F35</f>
        <v>4225.7</v>
      </c>
    </row>
    <row r="35" spans="1:6" s="29" customFormat="1" ht="15.75" customHeight="1" x14ac:dyDescent="0.2">
      <c r="A35" s="26" t="s">
        <v>64</v>
      </c>
      <c r="B35" s="51" t="s">
        <v>7</v>
      </c>
      <c r="C35" s="51" t="s">
        <v>15</v>
      </c>
      <c r="D35" s="23" t="s">
        <v>124</v>
      </c>
      <c r="E35" s="23"/>
      <c r="F35" s="45">
        <f>F36</f>
        <v>4225.7</v>
      </c>
    </row>
    <row r="36" spans="1:6" ht="60" x14ac:dyDescent="0.2">
      <c r="A36" s="47" t="s">
        <v>83</v>
      </c>
      <c r="B36" s="51" t="s">
        <v>7</v>
      </c>
      <c r="C36" s="51" t="s">
        <v>15</v>
      </c>
      <c r="D36" s="23" t="s">
        <v>124</v>
      </c>
      <c r="E36" s="20" t="s">
        <v>79</v>
      </c>
      <c r="F36" s="45">
        <v>4225.7</v>
      </c>
    </row>
    <row r="37" spans="1:6" ht="30" x14ac:dyDescent="0.2">
      <c r="A37" s="53" t="s">
        <v>449</v>
      </c>
      <c r="B37" s="51" t="s">
        <v>7</v>
      </c>
      <c r="C37" s="51" t="s">
        <v>15</v>
      </c>
      <c r="D37" s="20" t="s">
        <v>121</v>
      </c>
      <c r="E37" s="20"/>
      <c r="F37" s="45">
        <f>F38</f>
        <v>22477.999999999996</v>
      </c>
    </row>
    <row r="38" spans="1:6" s="29" customFormat="1" x14ac:dyDescent="0.2">
      <c r="A38" s="26" t="s">
        <v>125</v>
      </c>
      <c r="B38" s="51" t="s">
        <v>7</v>
      </c>
      <c r="C38" s="51" t="s">
        <v>15</v>
      </c>
      <c r="D38" s="23" t="s">
        <v>126</v>
      </c>
      <c r="E38" s="23"/>
      <c r="F38" s="45">
        <f>F39</f>
        <v>22477.999999999996</v>
      </c>
    </row>
    <row r="39" spans="1:6" s="29" customFormat="1" ht="30" x14ac:dyDescent="0.2">
      <c r="A39" s="47" t="s">
        <v>255</v>
      </c>
      <c r="B39" s="51" t="s">
        <v>7</v>
      </c>
      <c r="C39" s="51" t="s">
        <v>15</v>
      </c>
      <c r="D39" s="23" t="s">
        <v>132</v>
      </c>
      <c r="E39" s="23"/>
      <c r="F39" s="45">
        <f>F40</f>
        <v>22477.999999999996</v>
      </c>
    </row>
    <row r="40" spans="1:6" s="29" customFormat="1" x14ac:dyDescent="0.2">
      <c r="A40" s="26" t="s">
        <v>13</v>
      </c>
      <c r="B40" s="51" t="s">
        <v>7</v>
      </c>
      <c r="C40" s="51" t="s">
        <v>15</v>
      </c>
      <c r="D40" s="23" t="s">
        <v>133</v>
      </c>
      <c r="E40" s="23"/>
      <c r="F40" s="45">
        <f>SUM(F41:F43)</f>
        <v>22477.999999999996</v>
      </c>
    </row>
    <row r="41" spans="1:6" s="29" customFormat="1" ht="60" x14ac:dyDescent="0.2">
      <c r="A41" s="47" t="s">
        <v>83</v>
      </c>
      <c r="B41" s="51" t="s">
        <v>7</v>
      </c>
      <c r="C41" s="51" t="s">
        <v>15</v>
      </c>
      <c r="D41" s="23" t="s">
        <v>133</v>
      </c>
      <c r="E41" s="23" t="s">
        <v>79</v>
      </c>
      <c r="F41" s="45">
        <v>22070.3</v>
      </c>
    </row>
    <row r="42" spans="1:6" s="29" customFormat="1" ht="30" x14ac:dyDescent="0.2">
      <c r="A42" s="47" t="s">
        <v>82</v>
      </c>
      <c r="B42" s="51" t="s">
        <v>7</v>
      </c>
      <c r="C42" s="51" t="s">
        <v>15</v>
      </c>
      <c r="D42" s="23" t="s">
        <v>133</v>
      </c>
      <c r="E42" s="23" t="s">
        <v>80</v>
      </c>
      <c r="F42" s="45">
        <v>389.1</v>
      </c>
    </row>
    <row r="43" spans="1:6" s="29" customFormat="1" x14ac:dyDescent="0.2">
      <c r="A43" s="47" t="s">
        <v>85</v>
      </c>
      <c r="B43" s="51" t="s">
        <v>7</v>
      </c>
      <c r="C43" s="51" t="s">
        <v>15</v>
      </c>
      <c r="D43" s="23" t="s">
        <v>133</v>
      </c>
      <c r="E43" s="23" t="s">
        <v>81</v>
      </c>
      <c r="F43" s="45">
        <v>18.600000000000001</v>
      </c>
    </row>
    <row r="44" spans="1:6" s="29" customFormat="1" ht="30" x14ac:dyDescent="0.2">
      <c r="A44" s="47" t="s">
        <v>452</v>
      </c>
      <c r="B44" s="51" t="s">
        <v>7</v>
      </c>
      <c r="C44" s="51" t="s">
        <v>15</v>
      </c>
      <c r="D44" s="23" t="s">
        <v>127</v>
      </c>
      <c r="E44" s="23"/>
      <c r="F44" s="45">
        <f>F45</f>
        <v>7843.3</v>
      </c>
    </row>
    <row r="45" spans="1:6" s="29" customFormat="1" x14ac:dyDescent="0.2">
      <c r="A45" s="47" t="s">
        <v>128</v>
      </c>
      <c r="B45" s="51" t="s">
        <v>7</v>
      </c>
      <c r="C45" s="51" t="s">
        <v>15</v>
      </c>
      <c r="D45" s="23" t="s">
        <v>129</v>
      </c>
      <c r="E45" s="23"/>
      <c r="F45" s="45">
        <f>F46</f>
        <v>7843.3</v>
      </c>
    </row>
    <row r="46" spans="1:6" s="29" customFormat="1" ht="33" customHeight="1" x14ac:dyDescent="0.2">
      <c r="A46" s="47" t="s">
        <v>235</v>
      </c>
      <c r="B46" s="51" t="s">
        <v>7</v>
      </c>
      <c r="C46" s="51" t="s">
        <v>15</v>
      </c>
      <c r="D46" s="23" t="s">
        <v>130</v>
      </c>
      <c r="E46" s="23"/>
      <c r="F46" s="45">
        <f>F47</f>
        <v>7843.3</v>
      </c>
    </row>
    <row r="47" spans="1:6" s="29" customFormat="1" x14ac:dyDescent="0.2">
      <c r="A47" s="1" t="s">
        <v>13</v>
      </c>
      <c r="B47" s="51" t="s">
        <v>7</v>
      </c>
      <c r="C47" s="51" t="s">
        <v>15</v>
      </c>
      <c r="D47" s="23" t="s">
        <v>131</v>
      </c>
      <c r="E47" s="23"/>
      <c r="F47" s="45">
        <f>SUM(F48:F50)</f>
        <v>7843.3</v>
      </c>
    </row>
    <row r="48" spans="1:6" s="29" customFormat="1" ht="60" x14ac:dyDescent="0.2">
      <c r="A48" s="47" t="s">
        <v>83</v>
      </c>
      <c r="B48" s="51" t="s">
        <v>7</v>
      </c>
      <c r="C48" s="51" t="s">
        <v>15</v>
      </c>
      <c r="D48" s="23" t="s">
        <v>131</v>
      </c>
      <c r="E48" s="23" t="s">
        <v>79</v>
      </c>
      <c r="F48" s="45">
        <v>6309</v>
      </c>
    </row>
    <row r="49" spans="1:6" s="29" customFormat="1" ht="30" x14ac:dyDescent="0.2">
      <c r="A49" s="47" t="s">
        <v>82</v>
      </c>
      <c r="B49" s="51" t="s">
        <v>7</v>
      </c>
      <c r="C49" s="51" t="s">
        <v>15</v>
      </c>
      <c r="D49" s="23" t="s">
        <v>131</v>
      </c>
      <c r="E49" s="23" t="s">
        <v>80</v>
      </c>
      <c r="F49" s="45">
        <v>1532.1</v>
      </c>
    </row>
    <row r="50" spans="1:6" s="29" customFormat="1" x14ac:dyDescent="0.2">
      <c r="A50" s="47" t="s">
        <v>85</v>
      </c>
      <c r="B50" s="51" t="s">
        <v>7</v>
      </c>
      <c r="C50" s="51" t="s">
        <v>15</v>
      </c>
      <c r="D50" s="23" t="s">
        <v>131</v>
      </c>
      <c r="E50" s="23" t="s">
        <v>81</v>
      </c>
      <c r="F50" s="45">
        <v>2.2000000000000002</v>
      </c>
    </row>
    <row r="51" spans="1:6" x14ac:dyDescent="0.2">
      <c r="A51" s="50" t="s">
        <v>94</v>
      </c>
      <c r="B51" s="51" t="s">
        <v>7</v>
      </c>
      <c r="C51" s="51" t="s">
        <v>15</v>
      </c>
      <c r="D51" s="51" t="s">
        <v>98</v>
      </c>
      <c r="E51" s="24"/>
      <c r="F51" s="22">
        <f>F52+F56</f>
        <v>703564.9</v>
      </c>
    </row>
    <row r="52" spans="1:6" x14ac:dyDescent="0.2">
      <c r="A52" s="1" t="s">
        <v>13</v>
      </c>
      <c r="B52" s="2" t="s">
        <v>7</v>
      </c>
      <c r="C52" s="51" t="s">
        <v>15</v>
      </c>
      <c r="D52" s="51" t="s">
        <v>99</v>
      </c>
      <c r="E52" s="2"/>
      <c r="F52" s="22">
        <f>SUM(F53:F55)</f>
        <v>701454.9</v>
      </c>
    </row>
    <row r="53" spans="1:6" ht="60" x14ac:dyDescent="0.2">
      <c r="A53" s="47" t="s">
        <v>83</v>
      </c>
      <c r="B53" s="2" t="s">
        <v>7</v>
      </c>
      <c r="C53" s="51" t="s">
        <v>15</v>
      </c>
      <c r="D53" s="51" t="s">
        <v>99</v>
      </c>
      <c r="E53" s="2" t="s">
        <v>79</v>
      </c>
      <c r="F53" s="22">
        <v>458535.8</v>
      </c>
    </row>
    <row r="54" spans="1:6" ht="30" x14ac:dyDescent="0.2">
      <c r="A54" s="47" t="s">
        <v>82</v>
      </c>
      <c r="B54" s="2" t="s">
        <v>7</v>
      </c>
      <c r="C54" s="51" t="s">
        <v>15</v>
      </c>
      <c r="D54" s="51" t="s">
        <v>99</v>
      </c>
      <c r="E54" s="2" t="s">
        <v>80</v>
      </c>
      <c r="F54" s="22">
        <f>242974.4-521.9-1784+1784</f>
        <v>242452.5</v>
      </c>
    </row>
    <row r="55" spans="1:6" x14ac:dyDescent="0.2">
      <c r="A55" s="47" t="s">
        <v>85</v>
      </c>
      <c r="B55" s="2" t="s">
        <v>7</v>
      </c>
      <c r="C55" s="51" t="s">
        <v>15</v>
      </c>
      <c r="D55" s="51" t="s">
        <v>99</v>
      </c>
      <c r="E55" s="2" t="s">
        <v>81</v>
      </c>
      <c r="F55" s="22">
        <v>466.6</v>
      </c>
    </row>
    <row r="56" spans="1:6" ht="30" x14ac:dyDescent="0.2">
      <c r="A56" s="43" t="s">
        <v>63</v>
      </c>
      <c r="B56" s="24" t="s">
        <v>7</v>
      </c>
      <c r="C56" s="24" t="s">
        <v>15</v>
      </c>
      <c r="D56" s="24" t="s">
        <v>100</v>
      </c>
      <c r="E56" s="2"/>
      <c r="F56" s="16">
        <f>F57</f>
        <v>2110</v>
      </c>
    </row>
    <row r="57" spans="1:6" ht="60" x14ac:dyDescent="0.2">
      <c r="A57" s="47" t="s">
        <v>83</v>
      </c>
      <c r="B57" s="2" t="s">
        <v>7</v>
      </c>
      <c r="C57" s="2" t="s">
        <v>15</v>
      </c>
      <c r="D57" s="24" t="s">
        <v>100</v>
      </c>
      <c r="E57" s="2" t="s">
        <v>79</v>
      </c>
      <c r="F57" s="22">
        <v>2110</v>
      </c>
    </row>
    <row r="58" spans="1:6" ht="30" x14ac:dyDescent="0.2">
      <c r="A58" s="28" t="s">
        <v>593</v>
      </c>
      <c r="B58" s="23" t="s">
        <v>7</v>
      </c>
      <c r="C58" s="23" t="s">
        <v>15</v>
      </c>
      <c r="D58" s="24" t="s">
        <v>139</v>
      </c>
      <c r="E58" s="2"/>
      <c r="F58" s="22">
        <f>F59</f>
        <v>45596.3</v>
      </c>
    </row>
    <row r="59" spans="1:6" ht="16.5" customHeight="1" x14ac:dyDescent="0.2">
      <c r="A59" s="47" t="s">
        <v>336</v>
      </c>
      <c r="B59" s="2" t="s">
        <v>7</v>
      </c>
      <c r="C59" s="2" t="s">
        <v>15</v>
      </c>
      <c r="D59" s="24" t="s">
        <v>339</v>
      </c>
      <c r="E59" s="2"/>
      <c r="F59" s="22">
        <f>F60</f>
        <v>45596.3</v>
      </c>
    </row>
    <row r="60" spans="1:6" x14ac:dyDescent="0.2">
      <c r="A60" s="47" t="s">
        <v>13</v>
      </c>
      <c r="B60" s="2" t="s">
        <v>7</v>
      </c>
      <c r="C60" s="2" t="s">
        <v>15</v>
      </c>
      <c r="D60" s="24" t="s">
        <v>340</v>
      </c>
      <c r="E60" s="2"/>
      <c r="F60" s="22">
        <f>SUM(F61:F63)</f>
        <v>45596.3</v>
      </c>
    </row>
    <row r="61" spans="1:6" ht="60" x14ac:dyDescent="0.2">
      <c r="A61" s="47" t="s">
        <v>83</v>
      </c>
      <c r="B61" s="2" t="s">
        <v>7</v>
      </c>
      <c r="C61" s="2" t="s">
        <v>15</v>
      </c>
      <c r="D61" s="24" t="s">
        <v>340</v>
      </c>
      <c r="E61" s="2" t="s">
        <v>79</v>
      </c>
      <c r="F61" s="22">
        <v>40542.800000000003</v>
      </c>
    </row>
    <row r="62" spans="1:6" ht="30" x14ac:dyDescent="0.2">
      <c r="A62" s="47" t="s">
        <v>82</v>
      </c>
      <c r="B62" s="2" t="s">
        <v>7</v>
      </c>
      <c r="C62" s="2" t="s">
        <v>15</v>
      </c>
      <c r="D62" s="24" t="s">
        <v>340</v>
      </c>
      <c r="E62" s="2" t="s">
        <v>80</v>
      </c>
      <c r="F62" s="22">
        <v>5049.5</v>
      </c>
    </row>
    <row r="63" spans="1:6" x14ac:dyDescent="0.2">
      <c r="A63" s="47" t="s">
        <v>85</v>
      </c>
      <c r="B63" s="2" t="s">
        <v>7</v>
      </c>
      <c r="C63" s="2" t="s">
        <v>15</v>
      </c>
      <c r="D63" s="24" t="s">
        <v>340</v>
      </c>
      <c r="E63" s="2" t="s">
        <v>81</v>
      </c>
      <c r="F63" s="22">
        <v>4</v>
      </c>
    </row>
    <row r="64" spans="1:6" ht="30" x14ac:dyDescent="0.2">
      <c r="A64" s="62" t="s">
        <v>591</v>
      </c>
      <c r="B64" s="2" t="s">
        <v>7</v>
      </c>
      <c r="C64" s="2" t="s">
        <v>15</v>
      </c>
      <c r="D64" s="24" t="s">
        <v>311</v>
      </c>
      <c r="E64" s="2"/>
      <c r="F64" s="22">
        <f>F65</f>
        <v>26232.5</v>
      </c>
    </row>
    <row r="65" spans="1:6" ht="18" customHeight="1" x14ac:dyDescent="0.2">
      <c r="A65" s="47" t="s">
        <v>336</v>
      </c>
      <c r="B65" s="2" t="s">
        <v>7</v>
      </c>
      <c r="C65" s="2" t="s">
        <v>15</v>
      </c>
      <c r="D65" s="24" t="s">
        <v>337</v>
      </c>
      <c r="E65" s="2"/>
      <c r="F65" s="22">
        <f>F66</f>
        <v>26232.5</v>
      </c>
    </row>
    <row r="66" spans="1:6" x14ac:dyDescent="0.2">
      <c r="A66" s="47" t="s">
        <v>13</v>
      </c>
      <c r="B66" s="2" t="s">
        <v>7</v>
      </c>
      <c r="C66" s="2" t="s">
        <v>15</v>
      </c>
      <c r="D66" s="24" t="s">
        <v>338</v>
      </c>
      <c r="E66" s="2"/>
      <c r="F66" s="22">
        <f>SUM(F67:F69)</f>
        <v>26232.5</v>
      </c>
    </row>
    <row r="67" spans="1:6" ht="60" x14ac:dyDescent="0.2">
      <c r="A67" s="47" t="s">
        <v>83</v>
      </c>
      <c r="B67" s="2" t="s">
        <v>7</v>
      </c>
      <c r="C67" s="2" t="s">
        <v>15</v>
      </c>
      <c r="D67" s="24" t="s">
        <v>338</v>
      </c>
      <c r="E67" s="2" t="s">
        <v>79</v>
      </c>
      <c r="F67" s="22">
        <v>22883.200000000001</v>
      </c>
    </row>
    <row r="68" spans="1:6" ht="30" x14ac:dyDescent="0.2">
      <c r="A68" s="47" t="s">
        <v>82</v>
      </c>
      <c r="B68" s="2" t="s">
        <v>7</v>
      </c>
      <c r="C68" s="2" t="s">
        <v>15</v>
      </c>
      <c r="D68" s="24" t="s">
        <v>338</v>
      </c>
      <c r="E68" s="2" t="s">
        <v>80</v>
      </c>
      <c r="F68" s="22">
        <v>3337.5</v>
      </c>
    </row>
    <row r="69" spans="1:6" x14ac:dyDescent="0.2">
      <c r="A69" s="47" t="s">
        <v>85</v>
      </c>
      <c r="B69" s="2" t="s">
        <v>7</v>
      </c>
      <c r="C69" s="2" t="s">
        <v>15</v>
      </c>
      <c r="D69" s="24" t="s">
        <v>338</v>
      </c>
      <c r="E69" s="2" t="s">
        <v>81</v>
      </c>
      <c r="F69" s="22">
        <v>11.8</v>
      </c>
    </row>
    <row r="70" spans="1:6" ht="30" x14ac:dyDescent="0.2">
      <c r="A70" s="47" t="s">
        <v>413</v>
      </c>
      <c r="B70" s="2" t="s">
        <v>7</v>
      </c>
      <c r="C70" s="2" t="s">
        <v>15</v>
      </c>
      <c r="D70" s="24" t="s">
        <v>409</v>
      </c>
      <c r="E70" s="2"/>
      <c r="F70" s="22">
        <f>F71</f>
        <v>12008.6</v>
      </c>
    </row>
    <row r="71" spans="1:6" ht="45" x14ac:dyDescent="0.2">
      <c r="A71" s="47" t="s">
        <v>414</v>
      </c>
      <c r="B71" s="2" t="s">
        <v>7</v>
      </c>
      <c r="C71" s="2" t="s">
        <v>15</v>
      </c>
      <c r="D71" s="24" t="s">
        <v>410</v>
      </c>
      <c r="E71" s="2"/>
      <c r="F71" s="22">
        <f>F72</f>
        <v>12008.6</v>
      </c>
    </row>
    <row r="72" spans="1:6" ht="75" x14ac:dyDescent="0.2">
      <c r="A72" s="47" t="s">
        <v>458</v>
      </c>
      <c r="B72" s="2" t="s">
        <v>7</v>
      </c>
      <c r="C72" s="2" t="s">
        <v>15</v>
      </c>
      <c r="D72" s="24" t="s">
        <v>411</v>
      </c>
      <c r="E72" s="2"/>
      <c r="F72" s="22">
        <f>F73+F77</f>
        <v>12008.6</v>
      </c>
    </row>
    <row r="73" spans="1:6" x14ac:dyDescent="0.2">
      <c r="A73" s="47" t="s">
        <v>13</v>
      </c>
      <c r="B73" s="2" t="s">
        <v>7</v>
      </c>
      <c r="C73" s="2" t="s">
        <v>15</v>
      </c>
      <c r="D73" s="24" t="s">
        <v>412</v>
      </c>
      <c r="E73" s="2"/>
      <c r="F73" s="22">
        <f>SUM(F74:F76)</f>
        <v>9610.1</v>
      </c>
    </row>
    <row r="74" spans="1:6" ht="60" x14ac:dyDescent="0.2">
      <c r="A74" s="47" t="s">
        <v>83</v>
      </c>
      <c r="B74" s="2" t="s">
        <v>7</v>
      </c>
      <c r="C74" s="2" t="s">
        <v>15</v>
      </c>
      <c r="D74" s="24" t="s">
        <v>412</v>
      </c>
      <c r="E74" s="2" t="s">
        <v>79</v>
      </c>
      <c r="F74" s="22">
        <v>9168.1</v>
      </c>
    </row>
    <row r="75" spans="1:6" ht="30" x14ac:dyDescent="0.2">
      <c r="A75" s="47" t="s">
        <v>82</v>
      </c>
      <c r="B75" s="2" t="s">
        <v>7</v>
      </c>
      <c r="C75" s="2" t="s">
        <v>15</v>
      </c>
      <c r="D75" s="24" t="s">
        <v>412</v>
      </c>
      <c r="E75" s="2" t="s">
        <v>80</v>
      </c>
      <c r="F75" s="22">
        <v>441.2</v>
      </c>
    </row>
    <row r="76" spans="1:6" x14ac:dyDescent="0.2">
      <c r="A76" s="47" t="s">
        <v>85</v>
      </c>
      <c r="B76" s="2" t="s">
        <v>7</v>
      </c>
      <c r="C76" s="2" t="s">
        <v>15</v>
      </c>
      <c r="D76" s="24" t="s">
        <v>412</v>
      </c>
      <c r="E76" s="2" t="s">
        <v>81</v>
      </c>
      <c r="F76" s="22">
        <v>0.8</v>
      </c>
    </row>
    <row r="77" spans="1:6" ht="30" x14ac:dyDescent="0.2">
      <c r="A77" s="47" t="s">
        <v>532</v>
      </c>
      <c r="B77" s="2" t="s">
        <v>7</v>
      </c>
      <c r="C77" s="2" t="s">
        <v>15</v>
      </c>
      <c r="D77" s="24" t="s">
        <v>518</v>
      </c>
      <c r="E77" s="2"/>
      <c r="F77" s="22">
        <f>F78</f>
        <v>2398.5</v>
      </c>
    </row>
    <row r="78" spans="1:6" ht="30" x14ac:dyDescent="0.2">
      <c r="A78" s="47" t="s">
        <v>82</v>
      </c>
      <c r="B78" s="2" t="s">
        <v>7</v>
      </c>
      <c r="C78" s="2" t="s">
        <v>15</v>
      </c>
      <c r="D78" s="24" t="s">
        <v>518</v>
      </c>
      <c r="E78" s="2" t="s">
        <v>80</v>
      </c>
      <c r="F78" s="22">
        <v>2398.5</v>
      </c>
    </row>
    <row r="79" spans="1:6" ht="45" x14ac:dyDescent="0.2">
      <c r="A79" s="47" t="s">
        <v>594</v>
      </c>
      <c r="B79" s="2" t="s">
        <v>7</v>
      </c>
      <c r="C79" s="2" t="s">
        <v>15</v>
      </c>
      <c r="D79" s="24" t="s">
        <v>360</v>
      </c>
      <c r="E79" s="2"/>
      <c r="F79" s="22">
        <f>F80</f>
        <v>16550.600000000002</v>
      </c>
    </row>
    <row r="80" spans="1:6" ht="21" customHeight="1" x14ac:dyDescent="0.2">
      <c r="A80" s="47" t="s">
        <v>336</v>
      </c>
      <c r="B80" s="2" t="s">
        <v>7</v>
      </c>
      <c r="C80" s="2" t="s">
        <v>15</v>
      </c>
      <c r="D80" s="24" t="s">
        <v>361</v>
      </c>
      <c r="E80" s="2"/>
      <c r="F80" s="22">
        <f>F81</f>
        <v>16550.600000000002</v>
      </c>
    </row>
    <row r="81" spans="1:6" x14ac:dyDescent="0.2">
      <c r="A81" s="47" t="s">
        <v>13</v>
      </c>
      <c r="B81" s="2" t="s">
        <v>7</v>
      </c>
      <c r="C81" s="2" t="s">
        <v>15</v>
      </c>
      <c r="D81" s="24" t="s">
        <v>362</v>
      </c>
      <c r="E81" s="2"/>
      <c r="F81" s="22">
        <f>SUM(F82:F84)</f>
        <v>16550.600000000002</v>
      </c>
    </row>
    <row r="82" spans="1:6" ht="60" x14ac:dyDescent="0.2">
      <c r="A82" s="47" t="s">
        <v>83</v>
      </c>
      <c r="B82" s="2" t="s">
        <v>7</v>
      </c>
      <c r="C82" s="2" t="s">
        <v>15</v>
      </c>
      <c r="D82" s="24" t="s">
        <v>362</v>
      </c>
      <c r="E82" s="2" t="s">
        <v>79</v>
      </c>
      <c r="F82" s="22">
        <v>14301</v>
      </c>
    </row>
    <row r="83" spans="1:6" ht="30" x14ac:dyDescent="0.2">
      <c r="A83" s="47" t="s">
        <v>82</v>
      </c>
      <c r="B83" s="2" t="s">
        <v>7</v>
      </c>
      <c r="C83" s="2" t="s">
        <v>15</v>
      </c>
      <c r="D83" s="24" t="s">
        <v>362</v>
      </c>
      <c r="E83" s="2" t="s">
        <v>80</v>
      </c>
      <c r="F83" s="22">
        <v>2246.9</v>
      </c>
    </row>
    <row r="84" spans="1:6" x14ac:dyDescent="0.2">
      <c r="A84" s="47" t="s">
        <v>85</v>
      </c>
      <c r="B84" s="2" t="s">
        <v>7</v>
      </c>
      <c r="C84" s="2" t="s">
        <v>15</v>
      </c>
      <c r="D84" s="24" t="s">
        <v>362</v>
      </c>
      <c r="E84" s="2" t="s">
        <v>81</v>
      </c>
      <c r="F84" s="22">
        <v>2.7</v>
      </c>
    </row>
    <row r="85" spans="1:6" ht="30" x14ac:dyDescent="0.2">
      <c r="A85" s="47" t="s">
        <v>450</v>
      </c>
      <c r="B85" s="2" t="s">
        <v>7</v>
      </c>
      <c r="C85" s="2" t="s">
        <v>15</v>
      </c>
      <c r="D85" s="24" t="s">
        <v>259</v>
      </c>
      <c r="E85" s="2"/>
      <c r="F85" s="22">
        <f>F86</f>
        <v>8178.4</v>
      </c>
    </row>
    <row r="86" spans="1:6" x14ac:dyDescent="0.2">
      <c r="A86" s="3" t="s">
        <v>134</v>
      </c>
      <c r="B86" s="2" t="s">
        <v>7</v>
      </c>
      <c r="C86" s="2" t="s">
        <v>15</v>
      </c>
      <c r="D86" s="24" t="s">
        <v>260</v>
      </c>
      <c r="E86" s="2"/>
      <c r="F86" s="22">
        <f>F87</f>
        <v>8178.4</v>
      </c>
    </row>
    <row r="87" spans="1:6" ht="30" x14ac:dyDescent="0.2">
      <c r="A87" s="47" t="s">
        <v>309</v>
      </c>
      <c r="B87" s="2" t="s">
        <v>7</v>
      </c>
      <c r="C87" s="2" t="s">
        <v>15</v>
      </c>
      <c r="D87" s="24" t="s">
        <v>261</v>
      </c>
      <c r="E87" s="2"/>
      <c r="F87" s="22">
        <f>F88</f>
        <v>8178.4</v>
      </c>
    </row>
    <row r="88" spans="1:6" x14ac:dyDescent="0.2">
      <c r="A88" s="47" t="s">
        <v>13</v>
      </c>
      <c r="B88" s="2" t="s">
        <v>7</v>
      </c>
      <c r="C88" s="2" t="s">
        <v>15</v>
      </c>
      <c r="D88" s="24" t="s">
        <v>262</v>
      </c>
      <c r="E88" s="2"/>
      <c r="F88" s="22">
        <f>SUM(F89:F91)</f>
        <v>8178.4</v>
      </c>
    </row>
    <row r="89" spans="1:6" ht="60" x14ac:dyDescent="0.2">
      <c r="A89" s="47" t="s">
        <v>83</v>
      </c>
      <c r="B89" s="2" t="s">
        <v>7</v>
      </c>
      <c r="C89" s="2" t="s">
        <v>15</v>
      </c>
      <c r="D89" s="24" t="s">
        <v>262</v>
      </c>
      <c r="E89" s="2" t="s">
        <v>79</v>
      </c>
      <c r="F89" s="22">
        <v>5720.2</v>
      </c>
    </row>
    <row r="90" spans="1:6" ht="30" x14ac:dyDescent="0.2">
      <c r="A90" s="47" t="s">
        <v>82</v>
      </c>
      <c r="B90" s="2" t="s">
        <v>7</v>
      </c>
      <c r="C90" s="2" t="s">
        <v>15</v>
      </c>
      <c r="D90" s="24" t="s">
        <v>262</v>
      </c>
      <c r="E90" s="2" t="s">
        <v>80</v>
      </c>
      <c r="F90" s="22">
        <v>2454.1999999999998</v>
      </c>
    </row>
    <row r="91" spans="1:6" x14ac:dyDescent="0.2">
      <c r="A91" s="47" t="s">
        <v>85</v>
      </c>
      <c r="B91" s="2" t="s">
        <v>7</v>
      </c>
      <c r="C91" s="2" t="s">
        <v>15</v>
      </c>
      <c r="D91" s="24" t="s">
        <v>262</v>
      </c>
      <c r="E91" s="2" t="s">
        <v>81</v>
      </c>
      <c r="F91" s="22">
        <v>4</v>
      </c>
    </row>
    <row r="92" spans="1:6" ht="30" x14ac:dyDescent="0.2">
      <c r="A92" s="47" t="s">
        <v>519</v>
      </c>
      <c r="B92" s="2" t="s">
        <v>7</v>
      </c>
      <c r="C92" s="2" t="s">
        <v>15</v>
      </c>
      <c r="D92" s="24" t="s">
        <v>497</v>
      </c>
      <c r="E92" s="2"/>
      <c r="F92" s="22">
        <f>F93</f>
        <v>12235.3</v>
      </c>
    </row>
    <row r="93" spans="1:6" ht="18.75" customHeight="1" x14ac:dyDescent="0.2">
      <c r="A93" s="47" t="s">
        <v>336</v>
      </c>
      <c r="B93" s="2" t="s">
        <v>7</v>
      </c>
      <c r="C93" s="2" t="s">
        <v>15</v>
      </c>
      <c r="D93" s="24" t="s">
        <v>498</v>
      </c>
      <c r="E93" s="2"/>
      <c r="F93" s="22">
        <f>F94</f>
        <v>12235.3</v>
      </c>
    </row>
    <row r="94" spans="1:6" x14ac:dyDescent="0.2">
      <c r="A94" s="47" t="s">
        <v>13</v>
      </c>
      <c r="B94" s="2" t="s">
        <v>7</v>
      </c>
      <c r="C94" s="2" t="s">
        <v>15</v>
      </c>
      <c r="D94" s="24" t="s">
        <v>499</v>
      </c>
      <c r="E94" s="2"/>
      <c r="F94" s="22">
        <f>SUM(F95:F97)</f>
        <v>12235.3</v>
      </c>
    </row>
    <row r="95" spans="1:6" ht="60" x14ac:dyDescent="0.2">
      <c r="A95" s="47" t="s">
        <v>83</v>
      </c>
      <c r="B95" s="2" t="s">
        <v>7</v>
      </c>
      <c r="C95" s="2" t="s">
        <v>15</v>
      </c>
      <c r="D95" s="24" t="s">
        <v>499</v>
      </c>
      <c r="E95" s="2" t="s">
        <v>79</v>
      </c>
      <c r="F95" s="22">
        <v>10205.4</v>
      </c>
    </row>
    <row r="96" spans="1:6" ht="30" x14ac:dyDescent="0.2">
      <c r="A96" s="47" t="s">
        <v>82</v>
      </c>
      <c r="B96" s="2" t="s">
        <v>7</v>
      </c>
      <c r="C96" s="2" t="s">
        <v>15</v>
      </c>
      <c r="D96" s="24" t="s">
        <v>499</v>
      </c>
      <c r="E96" s="2" t="s">
        <v>80</v>
      </c>
      <c r="F96" s="22">
        <v>2028.4</v>
      </c>
    </row>
    <row r="97" spans="1:6" x14ac:dyDescent="0.2">
      <c r="A97" s="47" t="s">
        <v>85</v>
      </c>
      <c r="B97" s="2" t="s">
        <v>7</v>
      </c>
      <c r="C97" s="2" t="s">
        <v>15</v>
      </c>
      <c r="D97" s="24" t="s">
        <v>499</v>
      </c>
      <c r="E97" s="2" t="s">
        <v>81</v>
      </c>
      <c r="F97" s="22">
        <v>1.5</v>
      </c>
    </row>
    <row r="98" spans="1:6" ht="30" x14ac:dyDescent="0.2">
      <c r="A98" s="47" t="s">
        <v>451</v>
      </c>
      <c r="B98" s="2" t="s">
        <v>7</v>
      </c>
      <c r="C98" s="2" t="s">
        <v>15</v>
      </c>
      <c r="D98" s="24" t="s">
        <v>263</v>
      </c>
      <c r="E98" s="2"/>
      <c r="F98" s="22">
        <f>F99</f>
        <v>8850.1</v>
      </c>
    </row>
    <row r="99" spans="1:6" ht="28.5" customHeight="1" x14ac:dyDescent="0.2">
      <c r="A99" s="46" t="s">
        <v>135</v>
      </c>
      <c r="B99" s="2" t="s">
        <v>7</v>
      </c>
      <c r="C99" s="2" t="s">
        <v>15</v>
      </c>
      <c r="D99" s="24" t="s">
        <v>264</v>
      </c>
      <c r="E99" s="2"/>
      <c r="F99" s="22">
        <f>F100</f>
        <v>8850.1</v>
      </c>
    </row>
    <row r="100" spans="1:6" ht="30" x14ac:dyDescent="0.2">
      <c r="A100" s="47" t="s">
        <v>200</v>
      </c>
      <c r="B100" s="2" t="s">
        <v>7</v>
      </c>
      <c r="C100" s="2" t="s">
        <v>15</v>
      </c>
      <c r="D100" s="24" t="s">
        <v>265</v>
      </c>
      <c r="E100" s="2"/>
      <c r="F100" s="22">
        <f>F101</f>
        <v>8850.1</v>
      </c>
    </row>
    <row r="101" spans="1:6" x14ac:dyDescent="0.2">
      <c r="A101" s="47" t="s">
        <v>13</v>
      </c>
      <c r="B101" s="2" t="s">
        <v>7</v>
      </c>
      <c r="C101" s="2" t="s">
        <v>15</v>
      </c>
      <c r="D101" s="24" t="s">
        <v>266</v>
      </c>
      <c r="E101" s="2"/>
      <c r="F101" s="22">
        <f>SUM(F102:F104)</f>
        <v>8850.1</v>
      </c>
    </row>
    <row r="102" spans="1:6" ht="60" x14ac:dyDescent="0.2">
      <c r="A102" s="47" t="s">
        <v>83</v>
      </c>
      <c r="B102" s="2" t="s">
        <v>7</v>
      </c>
      <c r="C102" s="2" t="s">
        <v>15</v>
      </c>
      <c r="D102" s="24" t="s">
        <v>266</v>
      </c>
      <c r="E102" s="2" t="s">
        <v>79</v>
      </c>
      <c r="F102" s="22">
        <v>6915.9</v>
      </c>
    </row>
    <row r="103" spans="1:6" ht="30" x14ac:dyDescent="0.2">
      <c r="A103" s="47" t="s">
        <v>82</v>
      </c>
      <c r="B103" s="2" t="s">
        <v>7</v>
      </c>
      <c r="C103" s="2" t="s">
        <v>15</v>
      </c>
      <c r="D103" s="24" t="s">
        <v>266</v>
      </c>
      <c r="E103" s="2" t="s">
        <v>80</v>
      </c>
      <c r="F103" s="22">
        <v>1932.6</v>
      </c>
    </row>
    <row r="104" spans="1:6" x14ac:dyDescent="0.2">
      <c r="A104" s="47" t="s">
        <v>85</v>
      </c>
      <c r="B104" s="2" t="s">
        <v>7</v>
      </c>
      <c r="C104" s="2" t="s">
        <v>15</v>
      </c>
      <c r="D104" s="24" t="s">
        <v>266</v>
      </c>
      <c r="E104" s="2" t="s">
        <v>81</v>
      </c>
      <c r="F104" s="22">
        <v>1.6</v>
      </c>
    </row>
    <row r="105" spans="1:6" x14ac:dyDescent="0.2">
      <c r="A105" s="12" t="s">
        <v>495</v>
      </c>
      <c r="B105" s="13" t="s">
        <v>7</v>
      </c>
      <c r="C105" s="13" t="s">
        <v>34</v>
      </c>
      <c r="D105" s="13"/>
      <c r="E105" s="13"/>
      <c r="F105" s="21">
        <f>F106</f>
        <v>397.3</v>
      </c>
    </row>
    <row r="106" spans="1:6" x14ac:dyDescent="0.2">
      <c r="A106" s="50" t="s">
        <v>94</v>
      </c>
      <c r="B106" s="51" t="s">
        <v>7</v>
      </c>
      <c r="C106" s="51" t="s">
        <v>34</v>
      </c>
      <c r="D106" s="51" t="s">
        <v>98</v>
      </c>
      <c r="E106" s="24"/>
      <c r="F106" s="45">
        <f>F107</f>
        <v>397.3</v>
      </c>
    </row>
    <row r="107" spans="1:6" ht="45" x14ac:dyDescent="0.2">
      <c r="A107" s="1" t="s">
        <v>496</v>
      </c>
      <c r="B107" s="2" t="s">
        <v>7</v>
      </c>
      <c r="C107" s="2" t="s">
        <v>34</v>
      </c>
      <c r="D107" s="51" t="s">
        <v>494</v>
      </c>
      <c r="E107" s="2"/>
      <c r="F107" s="22">
        <f>F108</f>
        <v>397.3</v>
      </c>
    </row>
    <row r="108" spans="1:6" ht="30" x14ac:dyDescent="0.2">
      <c r="A108" s="47" t="s">
        <v>82</v>
      </c>
      <c r="B108" s="2" t="s">
        <v>7</v>
      </c>
      <c r="C108" s="2" t="s">
        <v>34</v>
      </c>
      <c r="D108" s="51" t="s">
        <v>494</v>
      </c>
      <c r="E108" s="2" t="s">
        <v>80</v>
      </c>
      <c r="F108" s="22">
        <v>397.3</v>
      </c>
    </row>
    <row r="109" spans="1:6" s="17" customFormat="1" ht="45" customHeight="1" x14ac:dyDescent="0.2">
      <c r="A109" s="12" t="s">
        <v>16</v>
      </c>
      <c r="B109" s="13" t="s">
        <v>7</v>
      </c>
      <c r="C109" s="13" t="s">
        <v>17</v>
      </c>
      <c r="D109" s="13"/>
      <c r="E109" s="13"/>
      <c r="F109" s="21">
        <f>F110</f>
        <v>57048.799999999996</v>
      </c>
    </row>
    <row r="110" spans="1:6" s="29" customFormat="1" ht="18" customHeight="1" x14ac:dyDescent="0.2">
      <c r="A110" s="50" t="s">
        <v>94</v>
      </c>
      <c r="B110" s="51" t="s">
        <v>7</v>
      </c>
      <c r="C110" s="51" t="s">
        <v>17</v>
      </c>
      <c r="D110" s="51" t="s">
        <v>98</v>
      </c>
      <c r="E110" s="24"/>
      <c r="F110" s="45">
        <f>F111</f>
        <v>57048.799999999996</v>
      </c>
    </row>
    <row r="111" spans="1:6" x14ac:dyDescent="0.2">
      <c r="A111" s="1" t="s">
        <v>13</v>
      </c>
      <c r="B111" s="2" t="s">
        <v>7</v>
      </c>
      <c r="C111" s="2" t="s">
        <v>17</v>
      </c>
      <c r="D111" s="51" t="s">
        <v>99</v>
      </c>
      <c r="E111" s="2"/>
      <c r="F111" s="22">
        <f>SUM(F112:F114)</f>
        <v>57048.799999999996</v>
      </c>
    </row>
    <row r="112" spans="1:6" ht="60" x14ac:dyDescent="0.2">
      <c r="A112" s="47" t="s">
        <v>83</v>
      </c>
      <c r="B112" s="2" t="s">
        <v>7</v>
      </c>
      <c r="C112" s="2" t="s">
        <v>17</v>
      </c>
      <c r="D112" s="51" t="s">
        <v>99</v>
      </c>
      <c r="E112" s="2" t="s">
        <v>79</v>
      </c>
      <c r="F112" s="22">
        <v>53827.6</v>
      </c>
    </row>
    <row r="113" spans="1:6" ht="30" x14ac:dyDescent="0.2">
      <c r="A113" s="47" t="s">
        <v>82</v>
      </c>
      <c r="B113" s="2" t="s">
        <v>7</v>
      </c>
      <c r="C113" s="2" t="s">
        <v>17</v>
      </c>
      <c r="D113" s="51" t="s">
        <v>99</v>
      </c>
      <c r="E113" s="2" t="s">
        <v>80</v>
      </c>
      <c r="F113" s="22">
        <v>3110.2</v>
      </c>
    </row>
    <row r="114" spans="1:6" x14ac:dyDescent="0.2">
      <c r="A114" s="47" t="s">
        <v>85</v>
      </c>
      <c r="B114" s="2" t="s">
        <v>7</v>
      </c>
      <c r="C114" s="2" t="s">
        <v>17</v>
      </c>
      <c r="D114" s="51" t="s">
        <v>99</v>
      </c>
      <c r="E114" s="2" t="s">
        <v>81</v>
      </c>
      <c r="F114" s="22">
        <v>111</v>
      </c>
    </row>
    <row r="115" spans="1:6" x14ac:dyDescent="0.2">
      <c r="A115" s="12" t="s">
        <v>18</v>
      </c>
      <c r="B115" s="13" t="s">
        <v>7</v>
      </c>
      <c r="C115" s="13" t="s">
        <v>19</v>
      </c>
      <c r="D115" s="2"/>
      <c r="E115" s="2"/>
      <c r="F115" s="21">
        <f>F116</f>
        <v>6576.3</v>
      </c>
    </row>
    <row r="116" spans="1:6" x14ac:dyDescent="0.2">
      <c r="A116" s="50" t="s">
        <v>94</v>
      </c>
      <c r="B116" s="51" t="s">
        <v>7</v>
      </c>
      <c r="C116" s="51" t="s">
        <v>19</v>
      </c>
      <c r="D116" s="51" t="s">
        <v>98</v>
      </c>
      <c r="E116" s="24"/>
      <c r="F116" s="45">
        <f>F117</f>
        <v>6576.3</v>
      </c>
    </row>
    <row r="117" spans="1:6" x14ac:dyDescent="0.2">
      <c r="A117" s="1" t="s">
        <v>13</v>
      </c>
      <c r="B117" s="2" t="s">
        <v>7</v>
      </c>
      <c r="C117" s="51" t="s">
        <v>19</v>
      </c>
      <c r="D117" s="51" t="s">
        <v>99</v>
      </c>
      <c r="E117" s="2"/>
      <c r="F117" s="22">
        <f>SUM(F118:F120)</f>
        <v>6576.3</v>
      </c>
    </row>
    <row r="118" spans="1:6" ht="60" x14ac:dyDescent="0.2">
      <c r="A118" s="47" t="s">
        <v>83</v>
      </c>
      <c r="B118" s="2" t="s">
        <v>7</v>
      </c>
      <c r="C118" s="51" t="s">
        <v>19</v>
      </c>
      <c r="D118" s="51" t="s">
        <v>99</v>
      </c>
      <c r="E118" s="2" t="s">
        <v>79</v>
      </c>
      <c r="F118" s="22">
        <v>4455.7</v>
      </c>
    </row>
    <row r="119" spans="1:6" ht="30" x14ac:dyDescent="0.2">
      <c r="A119" s="47" t="s">
        <v>82</v>
      </c>
      <c r="B119" s="2" t="s">
        <v>7</v>
      </c>
      <c r="C119" s="51" t="s">
        <v>19</v>
      </c>
      <c r="D119" s="51" t="s">
        <v>99</v>
      </c>
      <c r="E119" s="2" t="s">
        <v>80</v>
      </c>
      <c r="F119" s="22">
        <v>2119.9</v>
      </c>
    </row>
    <row r="120" spans="1:6" x14ac:dyDescent="0.2">
      <c r="A120" s="47" t="s">
        <v>85</v>
      </c>
      <c r="B120" s="2" t="s">
        <v>7</v>
      </c>
      <c r="C120" s="51" t="s">
        <v>19</v>
      </c>
      <c r="D120" s="51" t="s">
        <v>99</v>
      </c>
      <c r="E120" s="2" t="s">
        <v>81</v>
      </c>
      <c r="F120" s="22">
        <v>0.7</v>
      </c>
    </row>
    <row r="121" spans="1:6" x14ac:dyDescent="0.2">
      <c r="A121" s="12" t="s">
        <v>57</v>
      </c>
      <c r="B121" s="13" t="s">
        <v>7</v>
      </c>
      <c r="C121" s="13" t="s">
        <v>21</v>
      </c>
      <c r="D121" s="2"/>
      <c r="E121" s="2"/>
      <c r="F121" s="21">
        <f>F122</f>
        <v>112543</v>
      </c>
    </row>
    <row r="122" spans="1:6" x14ac:dyDescent="0.2">
      <c r="A122" s="1" t="s">
        <v>94</v>
      </c>
      <c r="B122" s="2" t="s">
        <v>7</v>
      </c>
      <c r="C122" s="2" t="s">
        <v>21</v>
      </c>
      <c r="D122" s="51" t="s">
        <v>98</v>
      </c>
      <c r="E122" s="2"/>
      <c r="F122" s="22">
        <f>F123</f>
        <v>112543</v>
      </c>
    </row>
    <row r="123" spans="1:6" x14ac:dyDescent="0.2">
      <c r="A123" s="47" t="s">
        <v>58</v>
      </c>
      <c r="B123" s="2" t="s">
        <v>7</v>
      </c>
      <c r="C123" s="2" t="s">
        <v>21</v>
      </c>
      <c r="D123" s="2" t="s">
        <v>267</v>
      </c>
      <c r="E123" s="2"/>
      <c r="F123" s="22">
        <f>F124</f>
        <v>112543</v>
      </c>
    </row>
    <row r="124" spans="1:6" x14ac:dyDescent="0.2">
      <c r="A124" s="47" t="s">
        <v>85</v>
      </c>
      <c r="B124" s="2" t="s">
        <v>7</v>
      </c>
      <c r="C124" s="2" t="s">
        <v>21</v>
      </c>
      <c r="D124" s="2" t="s">
        <v>267</v>
      </c>
      <c r="E124" s="2" t="s">
        <v>81</v>
      </c>
      <c r="F124" s="22">
        <v>112543</v>
      </c>
    </row>
    <row r="125" spans="1:6" x14ac:dyDescent="0.2">
      <c r="A125" s="12" t="s">
        <v>24</v>
      </c>
      <c r="B125" s="13" t="s">
        <v>7</v>
      </c>
      <c r="C125" s="13" t="s">
        <v>52</v>
      </c>
      <c r="D125" s="2"/>
      <c r="E125" s="2"/>
      <c r="F125" s="21">
        <f>F126+F132+F137+F219+F227+F223+F231+F248+F256+F260+F272+F235+F265</f>
        <v>895159.8</v>
      </c>
    </row>
    <row r="126" spans="1:6" s="29" customFormat="1" ht="30" x14ac:dyDescent="0.2">
      <c r="A126" s="28" t="s">
        <v>580</v>
      </c>
      <c r="B126" s="24" t="s">
        <v>7</v>
      </c>
      <c r="C126" s="24" t="s">
        <v>52</v>
      </c>
      <c r="D126" s="24" t="s">
        <v>102</v>
      </c>
      <c r="E126" s="24"/>
      <c r="F126" s="45">
        <f>F127</f>
        <v>18678.3</v>
      </c>
    </row>
    <row r="127" spans="1:6" s="29" customFormat="1" ht="30" x14ac:dyDescent="0.2">
      <c r="A127" s="28" t="s">
        <v>581</v>
      </c>
      <c r="B127" s="24" t="s">
        <v>7</v>
      </c>
      <c r="C127" s="24" t="s">
        <v>52</v>
      </c>
      <c r="D127" s="24" t="s">
        <v>103</v>
      </c>
      <c r="E127" s="24"/>
      <c r="F127" s="45">
        <f>F128</f>
        <v>18678.3</v>
      </c>
    </row>
    <row r="128" spans="1:6" s="29" customFormat="1" ht="45" x14ac:dyDescent="0.2">
      <c r="A128" s="28" t="s">
        <v>104</v>
      </c>
      <c r="B128" s="24" t="s">
        <v>7</v>
      </c>
      <c r="C128" s="24" t="s">
        <v>52</v>
      </c>
      <c r="D128" s="24" t="s">
        <v>105</v>
      </c>
      <c r="E128" s="24"/>
      <c r="F128" s="45">
        <f>F129</f>
        <v>18678.3</v>
      </c>
    </row>
    <row r="129" spans="1:6" ht="30" x14ac:dyDescent="0.2">
      <c r="A129" s="28" t="s">
        <v>106</v>
      </c>
      <c r="B129" s="24" t="s">
        <v>7</v>
      </c>
      <c r="C129" s="24" t="s">
        <v>52</v>
      </c>
      <c r="D129" s="24" t="s">
        <v>107</v>
      </c>
      <c r="E129" s="24"/>
      <c r="F129" s="45">
        <f>SUM(F130:F131)</f>
        <v>18678.3</v>
      </c>
    </row>
    <row r="130" spans="1:6" ht="60" x14ac:dyDescent="0.2">
      <c r="A130" s="47" t="s">
        <v>83</v>
      </c>
      <c r="B130" s="24" t="s">
        <v>7</v>
      </c>
      <c r="C130" s="24" t="s">
        <v>52</v>
      </c>
      <c r="D130" s="24" t="s">
        <v>107</v>
      </c>
      <c r="E130" s="24" t="s">
        <v>79</v>
      </c>
      <c r="F130" s="45">
        <v>16566.2</v>
      </c>
    </row>
    <row r="131" spans="1:6" ht="30" x14ac:dyDescent="0.2">
      <c r="A131" s="47" t="s">
        <v>82</v>
      </c>
      <c r="B131" s="24" t="s">
        <v>7</v>
      </c>
      <c r="C131" s="24" t="s">
        <v>52</v>
      </c>
      <c r="D131" s="24" t="s">
        <v>107</v>
      </c>
      <c r="E131" s="24" t="s">
        <v>80</v>
      </c>
      <c r="F131" s="45">
        <v>2112.1</v>
      </c>
    </row>
    <row r="132" spans="1:6" ht="30" x14ac:dyDescent="0.2">
      <c r="A132" s="47" t="s">
        <v>452</v>
      </c>
      <c r="B132" s="24" t="s">
        <v>7</v>
      </c>
      <c r="C132" s="24" t="s">
        <v>52</v>
      </c>
      <c r="D132" s="23" t="s">
        <v>127</v>
      </c>
      <c r="E132" s="23"/>
      <c r="F132" s="45">
        <f>F133</f>
        <v>656.9</v>
      </c>
    </row>
    <row r="133" spans="1:6" x14ac:dyDescent="0.2">
      <c r="A133" s="47" t="s">
        <v>128</v>
      </c>
      <c r="B133" s="24" t="s">
        <v>7</v>
      </c>
      <c r="C133" s="24" t="s">
        <v>52</v>
      </c>
      <c r="D133" s="23" t="s">
        <v>129</v>
      </c>
      <c r="E133" s="23"/>
      <c r="F133" s="45">
        <f>F134</f>
        <v>656.9</v>
      </c>
    </row>
    <row r="134" spans="1:6" ht="30" x14ac:dyDescent="0.2">
      <c r="A134" s="47" t="s">
        <v>235</v>
      </c>
      <c r="B134" s="24" t="s">
        <v>7</v>
      </c>
      <c r="C134" s="24" t="s">
        <v>52</v>
      </c>
      <c r="D134" s="23" t="s">
        <v>130</v>
      </c>
      <c r="E134" s="23"/>
      <c r="F134" s="45">
        <f>F135</f>
        <v>656.9</v>
      </c>
    </row>
    <row r="135" spans="1:6" x14ac:dyDescent="0.2">
      <c r="A135" s="47" t="s">
        <v>73</v>
      </c>
      <c r="B135" s="24" t="s">
        <v>7</v>
      </c>
      <c r="C135" s="24" t="s">
        <v>52</v>
      </c>
      <c r="D135" s="23" t="s">
        <v>136</v>
      </c>
      <c r="E135" s="23"/>
      <c r="F135" s="45">
        <f>F136</f>
        <v>656.9</v>
      </c>
    </row>
    <row r="136" spans="1:6" x14ac:dyDescent="0.2">
      <c r="A136" s="47" t="s">
        <v>85</v>
      </c>
      <c r="B136" s="24" t="s">
        <v>7</v>
      </c>
      <c r="C136" s="24" t="s">
        <v>52</v>
      </c>
      <c r="D136" s="23" t="s">
        <v>136</v>
      </c>
      <c r="E136" s="23" t="s">
        <v>81</v>
      </c>
      <c r="F136" s="45">
        <v>656.9</v>
      </c>
    </row>
    <row r="137" spans="1:6" x14ac:dyDescent="0.2">
      <c r="A137" s="1" t="s">
        <v>94</v>
      </c>
      <c r="B137" s="24" t="s">
        <v>7</v>
      </c>
      <c r="C137" s="24" t="s">
        <v>52</v>
      </c>
      <c r="D137" s="51" t="s">
        <v>98</v>
      </c>
      <c r="E137" s="2"/>
      <c r="F137" s="22">
        <f>F138+F142+F144+F147+F150+F153+F155+F157+F160+F164+F167+F169</f>
        <v>800983.50000000023</v>
      </c>
    </row>
    <row r="138" spans="1:6" x14ac:dyDescent="0.2">
      <c r="A138" s="43" t="s">
        <v>13</v>
      </c>
      <c r="B138" s="24" t="s">
        <v>7</v>
      </c>
      <c r="C138" s="24" t="s">
        <v>52</v>
      </c>
      <c r="D138" s="51" t="s">
        <v>99</v>
      </c>
      <c r="E138" s="2"/>
      <c r="F138" s="22">
        <f>SUM(F139:F141)</f>
        <v>92372.900000000009</v>
      </c>
    </row>
    <row r="139" spans="1:6" ht="60" x14ac:dyDescent="0.2">
      <c r="A139" s="47" t="s">
        <v>83</v>
      </c>
      <c r="B139" s="24" t="s">
        <v>7</v>
      </c>
      <c r="C139" s="24" t="s">
        <v>52</v>
      </c>
      <c r="D139" s="51" t="s">
        <v>99</v>
      </c>
      <c r="E139" s="2" t="s">
        <v>79</v>
      </c>
      <c r="F139" s="22">
        <v>75076.2</v>
      </c>
    </row>
    <row r="140" spans="1:6" ht="30" x14ac:dyDescent="0.2">
      <c r="A140" s="47" t="s">
        <v>82</v>
      </c>
      <c r="B140" s="24" t="s">
        <v>7</v>
      </c>
      <c r="C140" s="24" t="s">
        <v>52</v>
      </c>
      <c r="D140" s="51" t="s">
        <v>99</v>
      </c>
      <c r="E140" s="2" t="s">
        <v>80</v>
      </c>
      <c r="F140" s="22">
        <v>17222.400000000001</v>
      </c>
    </row>
    <row r="141" spans="1:6" x14ac:dyDescent="0.2">
      <c r="A141" s="47" t="s">
        <v>85</v>
      </c>
      <c r="B141" s="24" t="s">
        <v>7</v>
      </c>
      <c r="C141" s="24" t="s">
        <v>52</v>
      </c>
      <c r="D141" s="51" t="s">
        <v>99</v>
      </c>
      <c r="E141" s="2" t="s">
        <v>81</v>
      </c>
      <c r="F141" s="22">
        <v>74.3</v>
      </c>
    </row>
    <row r="142" spans="1:6" x14ac:dyDescent="0.2">
      <c r="A142" s="47" t="s">
        <v>73</v>
      </c>
      <c r="B142" s="24" t="s">
        <v>7</v>
      </c>
      <c r="C142" s="24" t="s">
        <v>52</v>
      </c>
      <c r="D142" s="51" t="s">
        <v>101</v>
      </c>
      <c r="E142" s="2"/>
      <c r="F142" s="22">
        <f>F143</f>
        <v>19545.400000000001</v>
      </c>
    </row>
    <row r="143" spans="1:6" x14ac:dyDescent="0.2">
      <c r="A143" s="47" t="s">
        <v>85</v>
      </c>
      <c r="B143" s="24" t="s">
        <v>7</v>
      </c>
      <c r="C143" s="24" t="s">
        <v>52</v>
      </c>
      <c r="D143" s="51" t="s">
        <v>101</v>
      </c>
      <c r="E143" s="2" t="s">
        <v>81</v>
      </c>
      <c r="F143" s="22">
        <v>19545.400000000001</v>
      </c>
    </row>
    <row r="144" spans="1:6" ht="45" x14ac:dyDescent="0.2">
      <c r="A144" s="43" t="s">
        <v>65</v>
      </c>
      <c r="B144" s="24" t="s">
        <v>7</v>
      </c>
      <c r="C144" s="24" t="s">
        <v>52</v>
      </c>
      <c r="D144" s="24" t="s">
        <v>111</v>
      </c>
      <c r="E144" s="2"/>
      <c r="F144" s="22">
        <f>SUM(F145:F146)</f>
        <v>9786.6</v>
      </c>
    </row>
    <row r="145" spans="1:6" ht="60" x14ac:dyDescent="0.2">
      <c r="A145" s="47" t="s">
        <v>83</v>
      </c>
      <c r="B145" s="24" t="s">
        <v>7</v>
      </c>
      <c r="C145" s="24" t="s">
        <v>52</v>
      </c>
      <c r="D145" s="24" t="s">
        <v>111</v>
      </c>
      <c r="E145" s="2" t="s">
        <v>79</v>
      </c>
      <c r="F145" s="22">
        <v>9197.1</v>
      </c>
    </row>
    <row r="146" spans="1:6" ht="30" x14ac:dyDescent="0.2">
      <c r="A146" s="47" t="s">
        <v>82</v>
      </c>
      <c r="B146" s="24" t="s">
        <v>7</v>
      </c>
      <c r="C146" s="24" t="s">
        <v>52</v>
      </c>
      <c r="D146" s="24" t="s">
        <v>111</v>
      </c>
      <c r="E146" s="2" t="s">
        <v>80</v>
      </c>
      <c r="F146" s="22">
        <v>589.5</v>
      </c>
    </row>
    <row r="147" spans="1:6" ht="30" x14ac:dyDescent="0.2">
      <c r="A147" s="43" t="s">
        <v>59</v>
      </c>
      <c r="B147" s="24" t="s">
        <v>7</v>
      </c>
      <c r="C147" s="24" t="s">
        <v>52</v>
      </c>
      <c r="D147" s="24" t="s">
        <v>112</v>
      </c>
      <c r="E147" s="2"/>
      <c r="F147" s="22">
        <f>SUM(F148:F149)</f>
        <v>6254.5</v>
      </c>
    </row>
    <row r="148" spans="1:6" ht="60" x14ac:dyDescent="0.2">
      <c r="A148" s="47" t="s">
        <v>83</v>
      </c>
      <c r="B148" s="24" t="s">
        <v>7</v>
      </c>
      <c r="C148" s="24" t="s">
        <v>52</v>
      </c>
      <c r="D148" s="24" t="s">
        <v>112</v>
      </c>
      <c r="E148" s="2" t="s">
        <v>79</v>
      </c>
      <c r="F148" s="22">
        <v>5874.5</v>
      </c>
    </row>
    <row r="149" spans="1:6" ht="30" x14ac:dyDescent="0.2">
      <c r="A149" s="47" t="s">
        <v>82</v>
      </c>
      <c r="B149" s="24" t="s">
        <v>7</v>
      </c>
      <c r="C149" s="24" t="s">
        <v>52</v>
      </c>
      <c r="D149" s="24" t="s">
        <v>112</v>
      </c>
      <c r="E149" s="2" t="s">
        <v>80</v>
      </c>
      <c r="F149" s="22">
        <v>380</v>
      </c>
    </row>
    <row r="150" spans="1:6" ht="60" x14ac:dyDescent="0.2">
      <c r="A150" s="43" t="s">
        <v>60</v>
      </c>
      <c r="B150" s="24" t="s">
        <v>7</v>
      </c>
      <c r="C150" s="24" t="s">
        <v>52</v>
      </c>
      <c r="D150" s="24" t="s">
        <v>113</v>
      </c>
      <c r="E150" s="2"/>
      <c r="F150" s="22">
        <f>SUM(F151:F152)</f>
        <v>8996.9</v>
      </c>
    </row>
    <row r="151" spans="1:6" ht="60" x14ac:dyDescent="0.2">
      <c r="A151" s="47" t="s">
        <v>83</v>
      </c>
      <c r="B151" s="24" t="s">
        <v>7</v>
      </c>
      <c r="C151" s="24" t="s">
        <v>52</v>
      </c>
      <c r="D151" s="24" t="s">
        <v>113</v>
      </c>
      <c r="E151" s="2" t="s">
        <v>79</v>
      </c>
      <c r="F151" s="22">
        <v>7855.4</v>
      </c>
    </row>
    <row r="152" spans="1:6" ht="30" x14ac:dyDescent="0.2">
      <c r="A152" s="47" t="s">
        <v>82</v>
      </c>
      <c r="B152" s="24" t="s">
        <v>7</v>
      </c>
      <c r="C152" s="24" t="s">
        <v>52</v>
      </c>
      <c r="D152" s="24" t="s">
        <v>113</v>
      </c>
      <c r="E152" s="2" t="s">
        <v>80</v>
      </c>
      <c r="F152" s="22">
        <v>1141.5</v>
      </c>
    </row>
    <row r="153" spans="1:6" x14ac:dyDescent="0.2">
      <c r="A153" s="47" t="s">
        <v>61</v>
      </c>
      <c r="B153" s="24" t="s">
        <v>7</v>
      </c>
      <c r="C153" s="24" t="s">
        <v>52</v>
      </c>
      <c r="D153" s="24" t="s">
        <v>110</v>
      </c>
      <c r="E153" s="2"/>
      <c r="F153" s="16">
        <f>F154</f>
        <v>220.6</v>
      </c>
    </row>
    <row r="154" spans="1:6" ht="30" x14ac:dyDescent="0.2">
      <c r="A154" s="47" t="s">
        <v>82</v>
      </c>
      <c r="B154" s="24" t="s">
        <v>7</v>
      </c>
      <c r="C154" s="24" t="s">
        <v>52</v>
      </c>
      <c r="D154" s="24" t="s">
        <v>110</v>
      </c>
      <c r="E154" s="2" t="s">
        <v>80</v>
      </c>
      <c r="F154" s="16">
        <v>220.6</v>
      </c>
    </row>
    <row r="155" spans="1:6" ht="45" x14ac:dyDescent="0.2">
      <c r="A155" s="43" t="s">
        <v>62</v>
      </c>
      <c r="B155" s="24" t="s">
        <v>7</v>
      </c>
      <c r="C155" s="24" t="s">
        <v>52</v>
      </c>
      <c r="D155" s="24" t="s">
        <v>114</v>
      </c>
      <c r="E155" s="2"/>
      <c r="F155" s="22">
        <f>F156</f>
        <v>0.6</v>
      </c>
    </row>
    <row r="156" spans="1:6" ht="60" x14ac:dyDescent="0.2">
      <c r="A156" s="47" t="s">
        <v>83</v>
      </c>
      <c r="B156" s="24" t="s">
        <v>7</v>
      </c>
      <c r="C156" s="24" t="s">
        <v>52</v>
      </c>
      <c r="D156" s="24" t="s">
        <v>114</v>
      </c>
      <c r="E156" s="2" t="s">
        <v>79</v>
      </c>
      <c r="F156" s="22">
        <v>0.6</v>
      </c>
    </row>
    <row r="157" spans="1:6" ht="30" x14ac:dyDescent="0.2">
      <c r="A157" s="47" t="s">
        <v>313</v>
      </c>
      <c r="B157" s="24" t="s">
        <v>7</v>
      </c>
      <c r="C157" s="24" t="s">
        <v>52</v>
      </c>
      <c r="D157" s="23" t="s">
        <v>408</v>
      </c>
      <c r="E157" s="23"/>
      <c r="F157" s="45">
        <f>F158+F159</f>
        <v>7434.1</v>
      </c>
    </row>
    <row r="158" spans="1:6" ht="60" x14ac:dyDescent="0.2">
      <c r="A158" s="47" t="s">
        <v>83</v>
      </c>
      <c r="B158" s="24" t="s">
        <v>7</v>
      </c>
      <c r="C158" s="24" t="s">
        <v>52</v>
      </c>
      <c r="D158" s="23" t="s">
        <v>408</v>
      </c>
      <c r="E158" s="23" t="s">
        <v>79</v>
      </c>
      <c r="F158" s="45">
        <v>5507.2</v>
      </c>
    </row>
    <row r="159" spans="1:6" ht="30" x14ac:dyDescent="0.2">
      <c r="A159" s="47" t="s">
        <v>82</v>
      </c>
      <c r="B159" s="24" t="s">
        <v>7</v>
      </c>
      <c r="C159" s="24" t="s">
        <v>52</v>
      </c>
      <c r="D159" s="23" t="s">
        <v>408</v>
      </c>
      <c r="E159" s="23" t="s">
        <v>80</v>
      </c>
      <c r="F159" s="45">
        <v>1926.9</v>
      </c>
    </row>
    <row r="160" spans="1:6" x14ac:dyDescent="0.2">
      <c r="A160" s="28" t="s">
        <v>599</v>
      </c>
      <c r="B160" s="24" t="s">
        <v>7</v>
      </c>
      <c r="C160" s="24" t="s">
        <v>52</v>
      </c>
      <c r="D160" s="24" t="s">
        <v>600</v>
      </c>
      <c r="E160" s="24"/>
      <c r="F160" s="65">
        <f>SUM(F161:F163)</f>
        <v>58299.299999999996</v>
      </c>
    </row>
    <row r="161" spans="1:6" ht="60" x14ac:dyDescent="0.2">
      <c r="A161" s="47" t="s">
        <v>83</v>
      </c>
      <c r="B161" s="24" t="s">
        <v>7</v>
      </c>
      <c r="C161" s="24" t="s">
        <v>52</v>
      </c>
      <c r="D161" s="24" t="s">
        <v>600</v>
      </c>
      <c r="E161" s="24" t="s">
        <v>79</v>
      </c>
      <c r="F161" s="65">
        <v>44926.7</v>
      </c>
    </row>
    <row r="162" spans="1:6" ht="30" x14ac:dyDescent="0.2">
      <c r="A162" s="47" t="s">
        <v>82</v>
      </c>
      <c r="B162" s="24" t="s">
        <v>7</v>
      </c>
      <c r="C162" s="24" t="s">
        <v>52</v>
      </c>
      <c r="D162" s="24" t="s">
        <v>600</v>
      </c>
      <c r="E162" s="24" t="s">
        <v>80</v>
      </c>
      <c r="F162" s="65">
        <v>11870.6</v>
      </c>
    </row>
    <row r="163" spans="1:6" x14ac:dyDescent="0.2">
      <c r="A163" s="47" t="s">
        <v>85</v>
      </c>
      <c r="B163" s="24" t="s">
        <v>7</v>
      </c>
      <c r="C163" s="24" t="s">
        <v>52</v>
      </c>
      <c r="D163" s="24" t="s">
        <v>600</v>
      </c>
      <c r="E163" s="24" t="s">
        <v>81</v>
      </c>
      <c r="F163" s="65">
        <v>1502</v>
      </c>
    </row>
    <row r="164" spans="1:6" ht="30" x14ac:dyDescent="0.2">
      <c r="A164" s="47" t="s">
        <v>551</v>
      </c>
      <c r="B164" s="24" t="s">
        <v>7</v>
      </c>
      <c r="C164" s="24" t="s">
        <v>52</v>
      </c>
      <c r="D164" s="24" t="s">
        <v>453</v>
      </c>
      <c r="E164" s="24"/>
      <c r="F164" s="65">
        <f>F165+F166</f>
        <v>1179</v>
      </c>
    </row>
    <row r="165" spans="1:6" ht="30" x14ac:dyDescent="0.2">
      <c r="A165" s="47" t="s">
        <v>82</v>
      </c>
      <c r="B165" s="24" t="s">
        <v>7</v>
      </c>
      <c r="C165" s="24" t="s">
        <v>52</v>
      </c>
      <c r="D165" s="24" t="s">
        <v>453</v>
      </c>
      <c r="E165" s="24" t="s">
        <v>80</v>
      </c>
      <c r="F165" s="65">
        <v>1168.2</v>
      </c>
    </row>
    <row r="166" spans="1:6" x14ac:dyDescent="0.2">
      <c r="A166" s="47" t="s">
        <v>85</v>
      </c>
      <c r="B166" s="24" t="s">
        <v>7</v>
      </c>
      <c r="C166" s="24" t="s">
        <v>52</v>
      </c>
      <c r="D166" s="24" t="s">
        <v>453</v>
      </c>
      <c r="E166" s="24" t="s">
        <v>81</v>
      </c>
      <c r="F166" s="65">
        <v>10.8</v>
      </c>
    </row>
    <row r="167" spans="1:6" x14ac:dyDescent="0.2">
      <c r="A167" s="47" t="s">
        <v>25</v>
      </c>
      <c r="B167" s="24" t="s">
        <v>7</v>
      </c>
      <c r="C167" s="24" t="s">
        <v>52</v>
      </c>
      <c r="D167" s="2" t="s">
        <v>310</v>
      </c>
      <c r="E167" s="2"/>
      <c r="F167" s="45">
        <f>F168</f>
        <v>25178.7</v>
      </c>
    </row>
    <row r="168" spans="1:6" ht="30" x14ac:dyDescent="0.2">
      <c r="A168" s="1" t="s">
        <v>87</v>
      </c>
      <c r="B168" s="24" t="s">
        <v>7</v>
      </c>
      <c r="C168" s="24" t="s">
        <v>52</v>
      </c>
      <c r="D168" s="2" t="s">
        <v>310</v>
      </c>
      <c r="E168" s="2" t="s">
        <v>84</v>
      </c>
      <c r="F168" s="45">
        <v>25178.7</v>
      </c>
    </row>
    <row r="169" spans="1:6" ht="30" x14ac:dyDescent="0.2">
      <c r="A169" s="43" t="s">
        <v>77</v>
      </c>
      <c r="B169" s="24" t="s">
        <v>7</v>
      </c>
      <c r="C169" s="24" t="s">
        <v>52</v>
      </c>
      <c r="D169" s="2" t="s">
        <v>108</v>
      </c>
      <c r="E169" s="2"/>
      <c r="F169" s="22">
        <f>F183+F189+F194+F205+F209+F213+F170+F172+F175+F177+F180+F185+F187+F191+F198+F201+F217</f>
        <v>571714.90000000014</v>
      </c>
    </row>
    <row r="170" spans="1:6" x14ac:dyDescent="0.2">
      <c r="A170" s="43" t="s">
        <v>420</v>
      </c>
      <c r="B170" s="24" t="s">
        <v>7</v>
      </c>
      <c r="C170" s="24" t="s">
        <v>52</v>
      </c>
      <c r="D170" s="2" t="s">
        <v>415</v>
      </c>
      <c r="E170" s="2"/>
      <c r="F170" s="22">
        <f>F171</f>
        <v>107000</v>
      </c>
    </row>
    <row r="171" spans="1:6" x14ac:dyDescent="0.2">
      <c r="A171" s="47" t="s">
        <v>85</v>
      </c>
      <c r="B171" s="24" t="s">
        <v>7</v>
      </c>
      <c r="C171" s="24" t="s">
        <v>52</v>
      </c>
      <c r="D171" s="2" t="s">
        <v>415</v>
      </c>
      <c r="E171" s="2" t="s">
        <v>81</v>
      </c>
      <c r="F171" s="22">
        <v>107000</v>
      </c>
    </row>
    <row r="172" spans="1:6" x14ac:dyDescent="0.2">
      <c r="A172" s="43" t="s">
        <v>421</v>
      </c>
      <c r="B172" s="24" t="s">
        <v>7</v>
      </c>
      <c r="C172" s="24" t="s">
        <v>52</v>
      </c>
      <c r="D172" s="2" t="s">
        <v>416</v>
      </c>
      <c r="E172" s="2"/>
      <c r="F172" s="22">
        <f>SUM(F173:F174)</f>
        <v>1620</v>
      </c>
    </row>
    <row r="173" spans="1:6" ht="30" x14ac:dyDescent="0.2">
      <c r="A173" s="47" t="s">
        <v>82</v>
      </c>
      <c r="B173" s="24" t="s">
        <v>7</v>
      </c>
      <c r="C173" s="24" t="s">
        <v>52</v>
      </c>
      <c r="D173" s="2" t="s">
        <v>416</v>
      </c>
      <c r="E173" s="2" t="s">
        <v>80</v>
      </c>
      <c r="F173" s="22">
        <v>1160</v>
      </c>
    </row>
    <row r="174" spans="1:6" x14ac:dyDescent="0.2">
      <c r="A174" s="43" t="s">
        <v>90</v>
      </c>
      <c r="B174" s="24" t="s">
        <v>7</v>
      </c>
      <c r="C174" s="24" t="s">
        <v>52</v>
      </c>
      <c r="D174" s="2" t="s">
        <v>416</v>
      </c>
      <c r="E174" s="2" t="s">
        <v>89</v>
      </c>
      <c r="F174" s="22">
        <v>460</v>
      </c>
    </row>
    <row r="175" spans="1:6" x14ac:dyDescent="0.2">
      <c r="A175" s="43" t="s">
        <v>422</v>
      </c>
      <c r="B175" s="24" t="s">
        <v>7</v>
      </c>
      <c r="C175" s="24" t="s">
        <v>52</v>
      </c>
      <c r="D175" s="2" t="s">
        <v>417</v>
      </c>
      <c r="E175" s="2"/>
      <c r="F175" s="22">
        <f>F176</f>
        <v>8000</v>
      </c>
    </row>
    <row r="176" spans="1:6" x14ac:dyDescent="0.2">
      <c r="A176" s="47" t="s">
        <v>85</v>
      </c>
      <c r="B176" s="24" t="s">
        <v>7</v>
      </c>
      <c r="C176" s="24" t="s">
        <v>52</v>
      </c>
      <c r="D176" s="2" t="s">
        <v>417</v>
      </c>
      <c r="E176" s="2" t="s">
        <v>81</v>
      </c>
      <c r="F176" s="22">
        <v>8000</v>
      </c>
    </row>
    <row r="177" spans="1:6" x14ac:dyDescent="0.2">
      <c r="A177" s="43" t="s">
        <v>423</v>
      </c>
      <c r="B177" s="24" t="s">
        <v>7</v>
      </c>
      <c r="C177" s="24" t="s">
        <v>52</v>
      </c>
      <c r="D177" s="2" t="s">
        <v>418</v>
      </c>
      <c r="E177" s="2"/>
      <c r="F177" s="22">
        <f>SUM(F178:F179)</f>
        <v>4000</v>
      </c>
    </row>
    <row r="178" spans="1:6" ht="30" x14ac:dyDescent="0.2">
      <c r="A178" s="47" t="s">
        <v>82</v>
      </c>
      <c r="B178" s="24" t="s">
        <v>7</v>
      </c>
      <c r="C178" s="24" t="s">
        <v>52</v>
      </c>
      <c r="D178" s="2" t="s">
        <v>418</v>
      </c>
      <c r="E178" s="2" t="s">
        <v>80</v>
      </c>
      <c r="F178" s="22">
        <v>300</v>
      </c>
    </row>
    <row r="179" spans="1:6" x14ac:dyDescent="0.2">
      <c r="A179" s="43" t="s">
        <v>90</v>
      </c>
      <c r="B179" s="24" t="s">
        <v>7</v>
      </c>
      <c r="C179" s="24" t="s">
        <v>52</v>
      </c>
      <c r="D179" s="2" t="s">
        <v>418</v>
      </c>
      <c r="E179" s="2" t="s">
        <v>89</v>
      </c>
      <c r="F179" s="22">
        <v>3700</v>
      </c>
    </row>
    <row r="180" spans="1:6" ht="30" x14ac:dyDescent="0.2">
      <c r="A180" s="43" t="s">
        <v>424</v>
      </c>
      <c r="B180" s="24" t="s">
        <v>7</v>
      </c>
      <c r="C180" s="24" t="s">
        <v>52</v>
      </c>
      <c r="D180" s="2" t="s">
        <v>419</v>
      </c>
      <c r="E180" s="2"/>
      <c r="F180" s="22">
        <f>SUM(F181:F182)</f>
        <v>14882.300000000001</v>
      </c>
    </row>
    <row r="181" spans="1:6" ht="60" x14ac:dyDescent="0.2">
      <c r="A181" s="47" t="s">
        <v>83</v>
      </c>
      <c r="B181" s="24" t="s">
        <v>7</v>
      </c>
      <c r="C181" s="24" t="s">
        <v>52</v>
      </c>
      <c r="D181" s="2" t="s">
        <v>419</v>
      </c>
      <c r="E181" s="2" t="s">
        <v>79</v>
      </c>
      <c r="F181" s="22">
        <v>10015.700000000001</v>
      </c>
    </row>
    <row r="182" spans="1:6" ht="30" x14ac:dyDescent="0.2">
      <c r="A182" s="47" t="s">
        <v>82</v>
      </c>
      <c r="B182" s="24" t="s">
        <v>7</v>
      </c>
      <c r="C182" s="24" t="s">
        <v>52</v>
      </c>
      <c r="D182" s="2" t="s">
        <v>419</v>
      </c>
      <c r="E182" s="2" t="s">
        <v>80</v>
      </c>
      <c r="F182" s="22">
        <v>4866.6000000000004</v>
      </c>
    </row>
    <row r="183" spans="1:6" x14ac:dyDescent="0.2">
      <c r="A183" s="43" t="s">
        <v>24</v>
      </c>
      <c r="B183" s="24" t="s">
        <v>7</v>
      </c>
      <c r="C183" s="24" t="s">
        <v>52</v>
      </c>
      <c r="D183" s="2" t="s">
        <v>386</v>
      </c>
      <c r="E183" s="2"/>
      <c r="F183" s="22">
        <f>F184</f>
        <v>92266.2</v>
      </c>
    </row>
    <row r="184" spans="1:6" ht="30" x14ac:dyDescent="0.2">
      <c r="A184" s="47" t="s">
        <v>82</v>
      </c>
      <c r="B184" s="24" t="s">
        <v>7</v>
      </c>
      <c r="C184" s="24" t="s">
        <v>52</v>
      </c>
      <c r="D184" s="2" t="s">
        <v>386</v>
      </c>
      <c r="E184" s="2" t="s">
        <v>80</v>
      </c>
      <c r="F184" s="22">
        <v>92266.2</v>
      </c>
    </row>
    <row r="185" spans="1:6" ht="30" x14ac:dyDescent="0.2">
      <c r="A185" s="47" t="s">
        <v>427</v>
      </c>
      <c r="B185" s="24" t="s">
        <v>7</v>
      </c>
      <c r="C185" s="24" t="s">
        <v>52</v>
      </c>
      <c r="D185" s="2" t="s">
        <v>425</v>
      </c>
      <c r="E185" s="2"/>
      <c r="F185" s="22">
        <f>F186</f>
        <v>3911.2</v>
      </c>
    </row>
    <row r="186" spans="1:6" ht="60" x14ac:dyDescent="0.2">
      <c r="A186" s="47" t="s">
        <v>83</v>
      </c>
      <c r="B186" s="24" t="s">
        <v>7</v>
      </c>
      <c r="C186" s="24" t="s">
        <v>52</v>
      </c>
      <c r="D186" s="2" t="s">
        <v>425</v>
      </c>
      <c r="E186" s="2" t="s">
        <v>79</v>
      </c>
      <c r="F186" s="22">
        <v>3911.2</v>
      </c>
    </row>
    <row r="187" spans="1:6" ht="45" x14ac:dyDescent="0.2">
      <c r="A187" s="47" t="s">
        <v>428</v>
      </c>
      <c r="B187" s="24" t="s">
        <v>7</v>
      </c>
      <c r="C187" s="24" t="s">
        <v>52</v>
      </c>
      <c r="D187" s="2" t="s">
        <v>426</v>
      </c>
      <c r="E187" s="2"/>
      <c r="F187" s="22">
        <f>F188</f>
        <v>994.7</v>
      </c>
    </row>
    <row r="188" spans="1:6" ht="60" x14ac:dyDescent="0.2">
      <c r="A188" s="47" t="s">
        <v>83</v>
      </c>
      <c r="B188" s="24" t="s">
        <v>7</v>
      </c>
      <c r="C188" s="24" t="s">
        <v>52</v>
      </c>
      <c r="D188" s="2" t="s">
        <v>426</v>
      </c>
      <c r="E188" s="2" t="s">
        <v>79</v>
      </c>
      <c r="F188" s="22">
        <v>994.7</v>
      </c>
    </row>
    <row r="189" spans="1:6" x14ac:dyDescent="0.2">
      <c r="A189" s="47" t="s">
        <v>363</v>
      </c>
      <c r="B189" s="24" t="s">
        <v>7</v>
      </c>
      <c r="C189" s="24" t="s">
        <v>52</v>
      </c>
      <c r="D189" s="2" t="s">
        <v>109</v>
      </c>
      <c r="E189" s="2"/>
      <c r="F189" s="22">
        <f>F190</f>
        <v>2180</v>
      </c>
    </row>
    <row r="190" spans="1:6" x14ac:dyDescent="0.2">
      <c r="A190" s="47" t="s">
        <v>85</v>
      </c>
      <c r="B190" s="24" t="s">
        <v>7</v>
      </c>
      <c r="C190" s="24" t="s">
        <v>52</v>
      </c>
      <c r="D190" s="2" t="s">
        <v>109</v>
      </c>
      <c r="E190" s="2" t="s">
        <v>81</v>
      </c>
      <c r="F190" s="22">
        <v>2180</v>
      </c>
    </row>
    <row r="191" spans="1:6" ht="30" x14ac:dyDescent="0.2">
      <c r="A191" s="47" t="s">
        <v>430</v>
      </c>
      <c r="B191" s="24" t="s">
        <v>7</v>
      </c>
      <c r="C191" s="24" t="s">
        <v>52</v>
      </c>
      <c r="D191" s="2" t="s">
        <v>429</v>
      </c>
      <c r="E191" s="2"/>
      <c r="F191" s="22">
        <f>SUM(F192:F193)</f>
        <v>30266.7</v>
      </c>
    </row>
    <row r="192" spans="1:6" ht="60" x14ac:dyDescent="0.2">
      <c r="A192" s="47" t="s">
        <v>83</v>
      </c>
      <c r="B192" s="24" t="s">
        <v>7</v>
      </c>
      <c r="C192" s="24" t="s">
        <v>52</v>
      </c>
      <c r="D192" s="2" t="s">
        <v>429</v>
      </c>
      <c r="E192" s="2" t="s">
        <v>79</v>
      </c>
      <c r="F192" s="22">
        <v>23251.7</v>
      </c>
    </row>
    <row r="193" spans="1:6" ht="30" x14ac:dyDescent="0.2">
      <c r="A193" s="47" t="s">
        <v>82</v>
      </c>
      <c r="B193" s="24" t="s">
        <v>7</v>
      </c>
      <c r="C193" s="24" t="s">
        <v>52</v>
      </c>
      <c r="D193" s="2" t="s">
        <v>429</v>
      </c>
      <c r="E193" s="2" t="s">
        <v>80</v>
      </c>
      <c r="F193" s="16">
        <v>7015</v>
      </c>
    </row>
    <row r="194" spans="1:6" ht="30" x14ac:dyDescent="0.2">
      <c r="A194" s="47" t="s">
        <v>342</v>
      </c>
      <c r="B194" s="24" t="s">
        <v>7</v>
      </c>
      <c r="C194" s="24" t="s">
        <v>52</v>
      </c>
      <c r="D194" s="2" t="s">
        <v>344</v>
      </c>
      <c r="E194" s="2"/>
      <c r="F194" s="45">
        <f>SUM(F195:F197)</f>
        <v>157058.29999999999</v>
      </c>
    </row>
    <row r="195" spans="1:6" ht="60" x14ac:dyDescent="0.2">
      <c r="A195" s="47" t="s">
        <v>83</v>
      </c>
      <c r="B195" s="24" t="s">
        <v>7</v>
      </c>
      <c r="C195" s="24" t="s">
        <v>52</v>
      </c>
      <c r="D195" s="2" t="s">
        <v>344</v>
      </c>
      <c r="E195" s="2" t="s">
        <v>79</v>
      </c>
      <c r="F195" s="45">
        <v>93506.7</v>
      </c>
    </row>
    <row r="196" spans="1:6" ht="30" x14ac:dyDescent="0.2">
      <c r="A196" s="47" t="s">
        <v>82</v>
      </c>
      <c r="B196" s="24" t="s">
        <v>7</v>
      </c>
      <c r="C196" s="24" t="s">
        <v>52</v>
      </c>
      <c r="D196" s="2" t="s">
        <v>344</v>
      </c>
      <c r="E196" s="2" t="s">
        <v>80</v>
      </c>
      <c r="F196" s="45">
        <v>61559.6</v>
      </c>
    </row>
    <row r="197" spans="1:6" x14ac:dyDescent="0.2">
      <c r="A197" s="47" t="s">
        <v>85</v>
      </c>
      <c r="B197" s="24" t="s">
        <v>7</v>
      </c>
      <c r="C197" s="24" t="s">
        <v>52</v>
      </c>
      <c r="D197" s="2" t="s">
        <v>344</v>
      </c>
      <c r="E197" s="2" t="s">
        <v>81</v>
      </c>
      <c r="F197" s="45">
        <v>1992</v>
      </c>
    </row>
    <row r="198" spans="1:6" x14ac:dyDescent="0.2">
      <c r="A198" s="47" t="s">
        <v>432</v>
      </c>
      <c r="B198" s="24" t="s">
        <v>7</v>
      </c>
      <c r="C198" s="24" t="s">
        <v>52</v>
      </c>
      <c r="D198" s="2" t="s">
        <v>431</v>
      </c>
      <c r="E198" s="2"/>
      <c r="F198" s="45">
        <f>SUM(F199:F200)</f>
        <v>15893.199999999999</v>
      </c>
    </row>
    <row r="199" spans="1:6" ht="60" x14ac:dyDescent="0.2">
      <c r="A199" s="47" t="s">
        <v>83</v>
      </c>
      <c r="B199" s="24" t="s">
        <v>7</v>
      </c>
      <c r="C199" s="24" t="s">
        <v>52</v>
      </c>
      <c r="D199" s="2" t="s">
        <v>431</v>
      </c>
      <c r="E199" s="2" t="s">
        <v>79</v>
      </c>
      <c r="F199" s="45">
        <v>13523.8</v>
      </c>
    </row>
    <row r="200" spans="1:6" ht="30" x14ac:dyDescent="0.2">
      <c r="A200" s="47" t="s">
        <v>82</v>
      </c>
      <c r="B200" s="24" t="s">
        <v>7</v>
      </c>
      <c r="C200" s="24" t="s">
        <v>52</v>
      </c>
      <c r="D200" s="2" t="s">
        <v>431</v>
      </c>
      <c r="E200" s="2" t="s">
        <v>80</v>
      </c>
      <c r="F200" s="45">
        <v>2369.4</v>
      </c>
    </row>
    <row r="201" spans="1:6" x14ac:dyDescent="0.2">
      <c r="A201" s="47" t="s">
        <v>546</v>
      </c>
      <c r="B201" s="24" t="s">
        <v>7</v>
      </c>
      <c r="C201" s="24" t="s">
        <v>52</v>
      </c>
      <c r="D201" s="2" t="s">
        <v>547</v>
      </c>
      <c r="E201" s="2"/>
      <c r="F201" s="27">
        <f>F202+F203+F204</f>
        <v>16484</v>
      </c>
    </row>
    <row r="202" spans="1:6" ht="60" x14ac:dyDescent="0.2">
      <c r="A202" s="47" t="s">
        <v>83</v>
      </c>
      <c r="B202" s="24" t="s">
        <v>7</v>
      </c>
      <c r="C202" s="24" t="s">
        <v>52</v>
      </c>
      <c r="D202" s="2" t="s">
        <v>547</v>
      </c>
      <c r="E202" s="2" t="s">
        <v>79</v>
      </c>
      <c r="F202" s="27">
        <v>9328.1</v>
      </c>
    </row>
    <row r="203" spans="1:6" ht="30" x14ac:dyDescent="0.2">
      <c r="A203" s="47" t="s">
        <v>82</v>
      </c>
      <c r="B203" s="24" t="s">
        <v>7</v>
      </c>
      <c r="C203" s="24" t="s">
        <v>52</v>
      </c>
      <c r="D203" s="2" t="s">
        <v>547</v>
      </c>
      <c r="E203" s="2" t="s">
        <v>80</v>
      </c>
      <c r="F203" s="27">
        <v>7026</v>
      </c>
    </row>
    <row r="204" spans="1:6" x14ac:dyDescent="0.2">
      <c r="A204" s="47" t="s">
        <v>85</v>
      </c>
      <c r="B204" s="24" t="s">
        <v>7</v>
      </c>
      <c r="C204" s="24" t="s">
        <v>52</v>
      </c>
      <c r="D204" s="2" t="s">
        <v>547</v>
      </c>
      <c r="E204" s="2" t="s">
        <v>81</v>
      </c>
      <c r="F204" s="27">
        <v>129.9</v>
      </c>
    </row>
    <row r="205" spans="1:6" x14ac:dyDescent="0.2">
      <c r="A205" s="47" t="s">
        <v>355</v>
      </c>
      <c r="B205" s="24" t="s">
        <v>7</v>
      </c>
      <c r="C205" s="24" t="s">
        <v>52</v>
      </c>
      <c r="D205" s="2" t="s">
        <v>354</v>
      </c>
      <c r="E205" s="2"/>
      <c r="F205" s="45">
        <f>SUM(F206:F208)</f>
        <v>29016.7</v>
      </c>
    </row>
    <row r="206" spans="1:6" ht="60" x14ac:dyDescent="0.2">
      <c r="A206" s="47" t="s">
        <v>83</v>
      </c>
      <c r="B206" s="24" t="s">
        <v>7</v>
      </c>
      <c r="C206" s="24" t="s">
        <v>52</v>
      </c>
      <c r="D206" s="2" t="s">
        <v>354</v>
      </c>
      <c r="E206" s="2" t="s">
        <v>79</v>
      </c>
      <c r="F206" s="45">
        <v>22071.7</v>
      </c>
    </row>
    <row r="207" spans="1:6" ht="30" x14ac:dyDescent="0.2">
      <c r="A207" s="47" t="s">
        <v>82</v>
      </c>
      <c r="B207" s="24" t="s">
        <v>7</v>
      </c>
      <c r="C207" s="24" t="s">
        <v>52</v>
      </c>
      <c r="D207" s="2" t="s">
        <v>354</v>
      </c>
      <c r="E207" s="2" t="s">
        <v>80</v>
      </c>
      <c r="F207" s="45">
        <v>6591.8</v>
      </c>
    </row>
    <row r="208" spans="1:6" x14ac:dyDescent="0.2">
      <c r="A208" s="47" t="s">
        <v>85</v>
      </c>
      <c r="B208" s="24" t="s">
        <v>7</v>
      </c>
      <c r="C208" s="24" t="s">
        <v>52</v>
      </c>
      <c r="D208" s="2" t="s">
        <v>354</v>
      </c>
      <c r="E208" s="2" t="s">
        <v>81</v>
      </c>
      <c r="F208" s="45">
        <v>353.2</v>
      </c>
    </row>
    <row r="209" spans="1:6" ht="30" x14ac:dyDescent="0.2">
      <c r="A209" s="47" t="s">
        <v>356</v>
      </c>
      <c r="B209" s="24" t="s">
        <v>7</v>
      </c>
      <c r="C209" s="24" t="s">
        <v>52</v>
      </c>
      <c r="D209" s="2" t="s">
        <v>357</v>
      </c>
      <c r="E209" s="2"/>
      <c r="F209" s="45">
        <f>SUM(F210:F212)</f>
        <v>23274.399999999998</v>
      </c>
    </row>
    <row r="210" spans="1:6" ht="60" x14ac:dyDescent="0.2">
      <c r="A210" s="47" t="s">
        <v>83</v>
      </c>
      <c r="B210" s="24" t="s">
        <v>7</v>
      </c>
      <c r="C210" s="24" t="s">
        <v>52</v>
      </c>
      <c r="D210" s="2" t="s">
        <v>357</v>
      </c>
      <c r="E210" s="2" t="s">
        <v>79</v>
      </c>
      <c r="F210" s="45">
        <v>15022.6</v>
      </c>
    </row>
    <row r="211" spans="1:6" ht="30" x14ac:dyDescent="0.2">
      <c r="A211" s="47" t="s">
        <v>82</v>
      </c>
      <c r="B211" s="24" t="s">
        <v>7</v>
      </c>
      <c r="C211" s="24" t="s">
        <v>52</v>
      </c>
      <c r="D211" s="2" t="s">
        <v>357</v>
      </c>
      <c r="E211" s="2" t="s">
        <v>80</v>
      </c>
      <c r="F211" s="45">
        <v>7683.5</v>
      </c>
    </row>
    <row r="212" spans="1:6" x14ac:dyDescent="0.2">
      <c r="A212" s="47" t="s">
        <v>85</v>
      </c>
      <c r="B212" s="24" t="s">
        <v>7</v>
      </c>
      <c r="C212" s="24" t="s">
        <v>52</v>
      </c>
      <c r="D212" s="2" t="s">
        <v>357</v>
      </c>
      <c r="E212" s="2" t="s">
        <v>81</v>
      </c>
      <c r="F212" s="45">
        <v>568.29999999999995</v>
      </c>
    </row>
    <row r="213" spans="1:6" ht="30" x14ac:dyDescent="0.2">
      <c r="A213" s="47" t="s">
        <v>542</v>
      </c>
      <c r="B213" s="24" t="s">
        <v>7</v>
      </c>
      <c r="C213" s="24" t="s">
        <v>52</v>
      </c>
      <c r="D213" s="2" t="s">
        <v>358</v>
      </c>
      <c r="E213" s="2"/>
      <c r="F213" s="45">
        <f>SUM(F214:F216)</f>
        <v>47128.4</v>
      </c>
    </row>
    <row r="214" spans="1:6" ht="60" x14ac:dyDescent="0.2">
      <c r="A214" s="47" t="s">
        <v>83</v>
      </c>
      <c r="B214" s="24" t="s">
        <v>7</v>
      </c>
      <c r="C214" s="24" t="s">
        <v>52</v>
      </c>
      <c r="D214" s="2" t="s">
        <v>358</v>
      </c>
      <c r="E214" s="2" t="s">
        <v>79</v>
      </c>
      <c r="F214" s="45">
        <v>20645.900000000001</v>
      </c>
    </row>
    <row r="215" spans="1:6" ht="30" x14ac:dyDescent="0.2">
      <c r="A215" s="47" t="s">
        <v>82</v>
      </c>
      <c r="B215" s="24" t="s">
        <v>7</v>
      </c>
      <c r="C215" s="24" t="s">
        <v>52</v>
      </c>
      <c r="D215" s="2" t="s">
        <v>358</v>
      </c>
      <c r="E215" s="2" t="s">
        <v>80</v>
      </c>
      <c r="F215" s="45">
        <v>20637.400000000001</v>
      </c>
    </row>
    <row r="216" spans="1:6" x14ac:dyDescent="0.2">
      <c r="A216" s="47" t="s">
        <v>85</v>
      </c>
      <c r="B216" s="24" t="s">
        <v>7</v>
      </c>
      <c r="C216" s="24" t="s">
        <v>52</v>
      </c>
      <c r="D216" s="2" t="s">
        <v>358</v>
      </c>
      <c r="E216" s="2" t="s">
        <v>81</v>
      </c>
      <c r="F216" s="45">
        <v>5845.1</v>
      </c>
    </row>
    <row r="217" spans="1:6" ht="30" x14ac:dyDescent="0.2">
      <c r="A217" s="47" t="s">
        <v>434</v>
      </c>
      <c r="B217" s="24" t="s">
        <v>7</v>
      </c>
      <c r="C217" s="24" t="s">
        <v>52</v>
      </c>
      <c r="D217" s="2" t="s">
        <v>433</v>
      </c>
      <c r="E217" s="2"/>
      <c r="F217" s="45">
        <f>F218</f>
        <v>17738.8</v>
      </c>
    </row>
    <row r="218" spans="1:6" ht="30" x14ac:dyDescent="0.2">
      <c r="A218" s="47" t="s">
        <v>82</v>
      </c>
      <c r="B218" s="24" t="s">
        <v>7</v>
      </c>
      <c r="C218" s="24" t="s">
        <v>52</v>
      </c>
      <c r="D218" s="2" t="s">
        <v>433</v>
      </c>
      <c r="E218" s="2" t="s">
        <v>80</v>
      </c>
      <c r="F218" s="45">
        <v>17738.8</v>
      </c>
    </row>
    <row r="219" spans="1:6" ht="30" x14ac:dyDescent="0.2">
      <c r="A219" s="28" t="s">
        <v>593</v>
      </c>
      <c r="B219" s="24" t="s">
        <v>7</v>
      </c>
      <c r="C219" s="24" t="s">
        <v>52</v>
      </c>
      <c r="D219" s="24" t="s">
        <v>139</v>
      </c>
      <c r="E219" s="2"/>
      <c r="F219" s="22">
        <f>F220</f>
        <v>403.7</v>
      </c>
    </row>
    <row r="220" spans="1:6" ht="17.25" customHeight="1" x14ac:dyDescent="0.2">
      <c r="A220" s="47" t="s">
        <v>336</v>
      </c>
      <c r="B220" s="24" t="s">
        <v>7</v>
      </c>
      <c r="C220" s="24" t="s">
        <v>52</v>
      </c>
      <c r="D220" s="24" t="s">
        <v>339</v>
      </c>
      <c r="E220" s="2"/>
      <c r="F220" s="22">
        <f>F221</f>
        <v>403.7</v>
      </c>
    </row>
    <row r="221" spans="1:6" x14ac:dyDescent="0.2">
      <c r="A221" s="47" t="s">
        <v>73</v>
      </c>
      <c r="B221" s="24" t="s">
        <v>7</v>
      </c>
      <c r="C221" s="24" t="s">
        <v>52</v>
      </c>
      <c r="D221" s="24" t="s">
        <v>341</v>
      </c>
      <c r="E221" s="2"/>
      <c r="F221" s="22">
        <f>F222</f>
        <v>403.7</v>
      </c>
    </row>
    <row r="222" spans="1:6" x14ac:dyDescent="0.2">
      <c r="A222" s="47" t="s">
        <v>85</v>
      </c>
      <c r="B222" s="24" t="s">
        <v>7</v>
      </c>
      <c r="C222" s="24" t="s">
        <v>52</v>
      </c>
      <c r="D222" s="24" t="s">
        <v>341</v>
      </c>
      <c r="E222" s="2" t="s">
        <v>81</v>
      </c>
      <c r="F222" s="22">
        <v>403.7</v>
      </c>
    </row>
    <row r="223" spans="1:6" ht="30" x14ac:dyDescent="0.2">
      <c r="A223" s="47" t="s">
        <v>543</v>
      </c>
      <c r="B223" s="24" t="s">
        <v>7</v>
      </c>
      <c r="C223" s="24" t="s">
        <v>52</v>
      </c>
      <c r="D223" s="24" t="s">
        <v>348</v>
      </c>
      <c r="E223" s="2"/>
      <c r="F223" s="22">
        <f>F224</f>
        <v>6436</v>
      </c>
    </row>
    <row r="224" spans="1:6" ht="30" x14ac:dyDescent="0.2">
      <c r="A224" s="43" t="s">
        <v>349</v>
      </c>
      <c r="B224" s="24" t="s">
        <v>7</v>
      </c>
      <c r="C224" s="24" t="s">
        <v>52</v>
      </c>
      <c r="D224" s="24" t="s">
        <v>350</v>
      </c>
      <c r="E224" s="2"/>
      <c r="F224" s="22">
        <f>F225</f>
        <v>6436</v>
      </c>
    </row>
    <row r="225" spans="1:6" ht="45" x14ac:dyDescent="0.2">
      <c r="A225" s="47" t="s">
        <v>351</v>
      </c>
      <c r="B225" s="24" t="s">
        <v>7</v>
      </c>
      <c r="C225" s="24" t="s">
        <v>52</v>
      </c>
      <c r="D225" s="24" t="s">
        <v>352</v>
      </c>
      <c r="E225" s="2"/>
      <c r="F225" s="22">
        <f>F226</f>
        <v>6436</v>
      </c>
    </row>
    <row r="226" spans="1:6" ht="30" x14ac:dyDescent="0.2">
      <c r="A226" s="47" t="s">
        <v>82</v>
      </c>
      <c r="B226" s="24" t="s">
        <v>7</v>
      </c>
      <c r="C226" s="24" t="s">
        <v>52</v>
      </c>
      <c r="D226" s="24" t="s">
        <v>352</v>
      </c>
      <c r="E226" s="2" t="s">
        <v>80</v>
      </c>
      <c r="F226" s="22">
        <v>6436</v>
      </c>
    </row>
    <row r="227" spans="1:6" ht="30" x14ac:dyDescent="0.2">
      <c r="A227" s="47" t="s">
        <v>388</v>
      </c>
      <c r="B227" s="24" t="s">
        <v>7</v>
      </c>
      <c r="C227" s="24" t="s">
        <v>52</v>
      </c>
      <c r="D227" s="24" t="s">
        <v>387</v>
      </c>
      <c r="E227" s="2"/>
      <c r="F227" s="22">
        <f>F228</f>
        <v>8977.5</v>
      </c>
    </row>
    <row r="228" spans="1:6" ht="35.25" customHeight="1" x14ac:dyDescent="0.2">
      <c r="A228" s="43" t="s">
        <v>456</v>
      </c>
      <c r="B228" s="24" t="s">
        <v>7</v>
      </c>
      <c r="C228" s="24" t="s">
        <v>52</v>
      </c>
      <c r="D228" s="24" t="s">
        <v>454</v>
      </c>
      <c r="E228" s="2"/>
      <c r="F228" s="22">
        <f>F229</f>
        <v>8977.5</v>
      </c>
    </row>
    <row r="229" spans="1:6" x14ac:dyDescent="0.2">
      <c r="A229" s="47" t="s">
        <v>390</v>
      </c>
      <c r="B229" s="24" t="s">
        <v>7</v>
      </c>
      <c r="C229" s="24" t="s">
        <v>52</v>
      </c>
      <c r="D229" s="24" t="s">
        <v>455</v>
      </c>
      <c r="E229" s="2"/>
      <c r="F229" s="22">
        <f>F230</f>
        <v>8977.5</v>
      </c>
    </row>
    <row r="230" spans="1:6" ht="30" x14ac:dyDescent="0.2">
      <c r="A230" s="1" t="s">
        <v>87</v>
      </c>
      <c r="B230" s="24" t="s">
        <v>7</v>
      </c>
      <c r="C230" s="24" t="s">
        <v>52</v>
      </c>
      <c r="D230" s="24" t="s">
        <v>455</v>
      </c>
      <c r="E230" s="2" t="s">
        <v>84</v>
      </c>
      <c r="F230" s="22">
        <v>8977.5</v>
      </c>
    </row>
    <row r="231" spans="1:6" ht="30" x14ac:dyDescent="0.2">
      <c r="A231" s="62" t="s">
        <v>591</v>
      </c>
      <c r="B231" s="24" t="s">
        <v>7</v>
      </c>
      <c r="C231" s="24" t="s">
        <v>52</v>
      </c>
      <c r="D231" s="24" t="s">
        <v>311</v>
      </c>
      <c r="E231" s="2"/>
      <c r="F231" s="22">
        <f>F232</f>
        <v>789.1</v>
      </c>
    </row>
    <row r="232" spans="1:6" ht="18.75" customHeight="1" x14ac:dyDescent="0.2">
      <c r="A232" s="47" t="s">
        <v>336</v>
      </c>
      <c r="B232" s="24" t="s">
        <v>7</v>
      </c>
      <c r="C232" s="24" t="s">
        <v>52</v>
      </c>
      <c r="D232" s="24" t="s">
        <v>337</v>
      </c>
      <c r="E232" s="2"/>
      <c r="F232" s="22">
        <f>F233</f>
        <v>789.1</v>
      </c>
    </row>
    <row r="233" spans="1:6" x14ac:dyDescent="0.2">
      <c r="A233" s="47" t="s">
        <v>73</v>
      </c>
      <c r="B233" s="24" t="s">
        <v>7</v>
      </c>
      <c r="C233" s="24" t="s">
        <v>52</v>
      </c>
      <c r="D233" s="24" t="s">
        <v>353</v>
      </c>
      <c r="E233" s="2"/>
      <c r="F233" s="22">
        <f>F234</f>
        <v>789.1</v>
      </c>
    </row>
    <row r="234" spans="1:6" x14ac:dyDescent="0.2">
      <c r="A234" s="47" t="s">
        <v>85</v>
      </c>
      <c r="B234" s="24" t="s">
        <v>7</v>
      </c>
      <c r="C234" s="24" t="s">
        <v>52</v>
      </c>
      <c r="D234" s="24" t="s">
        <v>353</v>
      </c>
      <c r="E234" s="2" t="s">
        <v>81</v>
      </c>
      <c r="F234" s="22">
        <v>789.1</v>
      </c>
    </row>
    <row r="235" spans="1:6" ht="30" x14ac:dyDescent="0.2">
      <c r="A235" s="47" t="s">
        <v>413</v>
      </c>
      <c r="B235" s="24" t="s">
        <v>7</v>
      </c>
      <c r="C235" s="24" t="s">
        <v>52</v>
      </c>
      <c r="D235" s="24" t="s">
        <v>409</v>
      </c>
      <c r="E235" s="2"/>
      <c r="F235" s="22">
        <f>F240+F244+F236</f>
        <v>11253.000000000002</v>
      </c>
    </row>
    <row r="236" spans="1:6" ht="30" x14ac:dyDescent="0.2">
      <c r="A236" s="1" t="s">
        <v>523</v>
      </c>
      <c r="B236" s="24" t="s">
        <v>7</v>
      </c>
      <c r="C236" s="24" t="s">
        <v>52</v>
      </c>
      <c r="D236" s="24" t="s">
        <v>502</v>
      </c>
      <c r="E236" s="2"/>
      <c r="F236" s="22">
        <f>F237</f>
        <v>772.2</v>
      </c>
    </row>
    <row r="237" spans="1:6" ht="45" x14ac:dyDescent="0.2">
      <c r="A237" s="1" t="s">
        <v>548</v>
      </c>
      <c r="B237" s="24" t="s">
        <v>7</v>
      </c>
      <c r="C237" s="24" t="s">
        <v>52</v>
      </c>
      <c r="D237" s="24" t="s">
        <v>549</v>
      </c>
      <c r="E237" s="2"/>
      <c r="F237" s="22">
        <f>F238</f>
        <v>772.2</v>
      </c>
    </row>
    <row r="238" spans="1:6" ht="30" x14ac:dyDescent="0.2">
      <c r="A238" s="1" t="s">
        <v>87</v>
      </c>
      <c r="B238" s="24" t="s">
        <v>7</v>
      </c>
      <c r="C238" s="24" t="s">
        <v>52</v>
      </c>
      <c r="D238" s="24" t="s">
        <v>550</v>
      </c>
      <c r="E238" s="2"/>
      <c r="F238" s="22">
        <f>F239</f>
        <v>772.2</v>
      </c>
    </row>
    <row r="239" spans="1:6" ht="30" x14ac:dyDescent="0.2">
      <c r="A239" s="1" t="s">
        <v>87</v>
      </c>
      <c r="B239" s="24" t="s">
        <v>7</v>
      </c>
      <c r="C239" s="24" t="s">
        <v>52</v>
      </c>
      <c r="D239" s="24" t="s">
        <v>550</v>
      </c>
      <c r="E239" s="2" t="s">
        <v>84</v>
      </c>
      <c r="F239" s="22">
        <v>772.2</v>
      </c>
    </row>
    <row r="240" spans="1:6" ht="45" x14ac:dyDescent="0.2">
      <c r="A240" s="47" t="s">
        <v>414</v>
      </c>
      <c r="B240" s="24" t="s">
        <v>7</v>
      </c>
      <c r="C240" s="24" t="s">
        <v>52</v>
      </c>
      <c r="D240" s="24" t="s">
        <v>410</v>
      </c>
      <c r="E240" s="2"/>
      <c r="F240" s="22">
        <f>F241</f>
        <v>41.7</v>
      </c>
    </row>
    <row r="241" spans="1:6" ht="75" x14ac:dyDescent="0.2">
      <c r="A241" s="47" t="s">
        <v>458</v>
      </c>
      <c r="B241" s="24" t="s">
        <v>7</v>
      </c>
      <c r="C241" s="24" t="s">
        <v>52</v>
      </c>
      <c r="D241" s="24" t="s">
        <v>411</v>
      </c>
      <c r="E241" s="2"/>
      <c r="F241" s="22">
        <f>F242</f>
        <v>41.7</v>
      </c>
    </row>
    <row r="242" spans="1:6" x14ac:dyDescent="0.2">
      <c r="A242" s="47" t="s">
        <v>73</v>
      </c>
      <c r="B242" s="24" t="s">
        <v>7</v>
      </c>
      <c r="C242" s="24" t="s">
        <v>52</v>
      </c>
      <c r="D242" s="24" t="s">
        <v>457</v>
      </c>
      <c r="E242" s="2"/>
      <c r="F242" s="22">
        <f>F243</f>
        <v>41.7</v>
      </c>
    </row>
    <row r="243" spans="1:6" x14ac:dyDescent="0.2">
      <c r="A243" s="47" t="s">
        <v>85</v>
      </c>
      <c r="B243" s="24" t="s">
        <v>7</v>
      </c>
      <c r="C243" s="24" t="s">
        <v>52</v>
      </c>
      <c r="D243" s="24" t="s">
        <v>457</v>
      </c>
      <c r="E243" s="2" t="s">
        <v>81</v>
      </c>
      <c r="F243" s="22">
        <v>41.7</v>
      </c>
    </row>
    <row r="244" spans="1:6" ht="45" x14ac:dyDescent="0.2">
      <c r="A244" s="47" t="s">
        <v>438</v>
      </c>
      <c r="B244" s="24" t="s">
        <v>7</v>
      </c>
      <c r="C244" s="24" t="s">
        <v>52</v>
      </c>
      <c r="D244" s="24" t="s">
        <v>437</v>
      </c>
      <c r="E244" s="2"/>
      <c r="F244" s="22">
        <f>F245</f>
        <v>10439.1</v>
      </c>
    </row>
    <row r="245" spans="1:6" ht="45" x14ac:dyDescent="0.2">
      <c r="A245" s="47" t="s">
        <v>439</v>
      </c>
      <c r="B245" s="24" t="s">
        <v>7</v>
      </c>
      <c r="C245" s="24" t="s">
        <v>52</v>
      </c>
      <c r="D245" s="24" t="s">
        <v>435</v>
      </c>
      <c r="E245" s="2"/>
      <c r="F245" s="22">
        <f>F246</f>
        <v>10439.1</v>
      </c>
    </row>
    <row r="246" spans="1:6" ht="30" x14ac:dyDescent="0.2">
      <c r="A246" s="47" t="s">
        <v>87</v>
      </c>
      <c r="B246" s="24" t="s">
        <v>7</v>
      </c>
      <c r="C246" s="24" t="s">
        <v>52</v>
      </c>
      <c r="D246" s="24" t="s">
        <v>436</v>
      </c>
      <c r="E246" s="2"/>
      <c r="F246" s="22">
        <f>F247</f>
        <v>10439.1</v>
      </c>
    </row>
    <row r="247" spans="1:6" ht="30" x14ac:dyDescent="0.2">
      <c r="A247" s="1" t="s">
        <v>87</v>
      </c>
      <c r="B247" s="24" t="s">
        <v>7</v>
      </c>
      <c r="C247" s="24" t="s">
        <v>52</v>
      </c>
      <c r="D247" s="24" t="s">
        <v>436</v>
      </c>
      <c r="E247" s="2" t="s">
        <v>84</v>
      </c>
      <c r="F247" s="22">
        <v>10439.1</v>
      </c>
    </row>
    <row r="248" spans="1:6" ht="45" x14ac:dyDescent="0.2">
      <c r="A248" s="47" t="s">
        <v>592</v>
      </c>
      <c r="B248" s="2" t="s">
        <v>7</v>
      </c>
      <c r="C248" s="2" t="s">
        <v>52</v>
      </c>
      <c r="D248" s="24" t="s">
        <v>364</v>
      </c>
      <c r="E248" s="2"/>
      <c r="F248" s="22">
        <f>F249</f>
        <v>45052.6</v>
      </c>
    </row>
    <row r="249" spans="1:6" ht="19.5" customHeight="1" x14ac:dyDescent="0.2">
      <c r="A249" s="47" t="s">
        <v>336</v>
      </c>
      <c r="B249" s="2" t="s">
        <v>7</v>
      </c>
      <c r="C249" s="2" t="s">
        <v>52</v>
      </c>
      <c r="D249" s="24" t="s">
        <v>365</v>
      </c>
      <c r="E249" s="2"/>
      <c r="F249" s="22">
        <f>F252+F250</f>
        <v>45052.6</v>
      </c>
    </row>
    <row r="250" spans="1:6" ht="19.5" customHeight="1" x14ac:dyDescent="0.2">
      <c r="A250" s="47" t="s">
        <v>73</v>
      </c>
      <c r="B250" s="2" t="s">
        <v>7</v>
      </c>
      <c r="C250" s="2" t="s">
        <v>52</v>
      </c>
      <c r="D250" s="24" t="s">
        <v>590</v>
      </c>
      <c r="E250" s="2"/>
      <c r="F250" s="22">
        <f>F251</f>
        <v>143.4</v>
      </c>
    </row>
    <row r="251" spans="1:6" ht="19.5" customHeight="1" x14ac:dyDescent="0.2">
      <c r="A251" s="47" t="s">
        <v>85</v>
      </c>
      <c r="B251" s="2" t="s">
        <v>7</v>
      </c>
      <c r="C251" s="2" t="s">
        <v>52</v>
      </c>
      <c r="D251" s="24" t="s">
        <v>590</v>
      </c>
      <c r="E251" s="2" t="s">
        <v>81</v>
      </c>
      <c r="F251" s="22">
        <v>143.4</v>
      </c>
    </row>
    <row r="252" spans="1:6" ht="30" x14ac:dyDescent="0.2">
      <c r="A252" s="47" t="s">
        <v>366</v>
      </c>
      <c r="B252" s="2" t="s">
        <v>7</v>
      </c>
      <c r="C252" s="2" t="s">
        <v>52</v>
      </c>
      <c r="D252" s="24" t="s">
        <v>367</v>
      </c>
      <c r="E252" s="2"/>
      <c r="F252" s="22">
        <f>SUM(F253:F255)</f>
        <v>44909.2</v>
      </c>
    </row>
    <row r="253" spans="1:6" ht="60" x14ac:dyDescent="0.2">
      <c r="A253" s="47" t="s">
        <v>83</v>
      </c>
      <c r="B253" s="2" t="s">
        <v>7</v>
      </c>
      <c r="C253" s="2" t="s">
        <v>52</v>
      </c>
      <c r="D253" s="24" t="s">
        <v>367</v>
      </c>
      <c r="E253" s="2" t="s">
        <v>79</v>
      </c>
      <c r="F253" s="22">
        <v>38684.5</v>
      </c>
    </row>
    <row r="254" spans="1:6" ht="30" x14ac:dyDescent="0.2">
      <c r="A254" s="47" t="s">
        <v>82</v>
      </c>
      <c r="B254" s="2" t="s">
        <v>7</v>
      </c>
      <c r="C254" s="2" t="s">
        <v>52</v>
      </c>
      <c r="D254" s="24" t="s">
        <v>367</v>
      </c>
      <c r="E254" s="2" t="s">
        <v>80</v>
      </c>
      <c r="F254" s="22">
        <v>6210.7</v>
      </c>
    </row>
    <row r="255" spans="1:6" x14ac:dyDescent="0.2">
      <c r="A255" s="47" t="s">
        <v>85</v>
      </c>
      <c r="B255" s="2" t="s">
        <v>7</v>
      </c>
      <c r="C255" s="2" t="s">
        <v>52</v>
      </c>
      <c r="D255" s="24" t="s">
        <v>367</v>
      </c>
      <c r="E255" s="2" t="s">
        <v>81</v>
      </c>
      <c r="F255" s="22">
        <v>14</v>
      </c>
    </row>
    <row r="256" spans="1:6" ht="45" x14ac:dyDescent="0.2">
      <c r="A256" s="47" t="s">
        <v>594</v>
      </c>
      <c r="B256" s="2" t="s">
        <v>7</v>
      </c>
      <c r="C256" s="2" t="s">
        <v>52</v>
      </c>
      <c r="D256" s="24" t="s">
        <v>360</v>
      </c>
      <c r="E256" s="2"/>
      <c r="F256" s="22">
        <f>F257</f>
        <v>31.7</v>
      </c>
    </row>
    <row r="257" spans="1:6" ht="21" customHeight="1" x14ac:dyDescent="0.2">
      <c r="A257" s="47" t="s">
        <v>336</v>
      </c>
      <c r="B257" s="2" t="s">
        <v>7</v>
      </c>
      <c r="C257" s="2" t="s">
        <v>52</v>
      </c>
      <c r="D257" s="24" t="s">
        <v>361</v>
      </c>
      <c r="E257" s="2"/>
      <c r="F257" s="22">
        <f>F258</f>
        <v>31.7</v>
      </c>
    </row>
    <row r="258" spans="1:6" ht="21" customHeight="1" x14ac:dyDescent="0.2">
      <c r="A258" s="47" t="s">
        <v>73</v>
      </c>
      <c r="B258" s="2" t="s">
        <v>7</v>
      </c>
      <c r="C258" s="2" t="s">
        <v>52</v>
      </c>
      <c r="D258" s="24" t="s">
        <v>368</v>
      </c>
      <c r="E258" s="2"/>
      <c r="F258" s="22">
        <f>F259</f>
        <v>31.7</v>
      </c>
    </row>
    <row r="259" spans="1:6" x14ac:dyDescent="0.2">
      <c r="A259" s="47" t="s">
        <v>85</v>
      </c>
      <c r="B259" s="2" t="s">
        <v>7</v>
      </c>
      <c r="C259" s="2" t="s">
        <v>52</v>
      </c>
      <c r="D259" s="24" t="s">
        <v>368</v>
      </c>
      <c r="E259" s="2" t="s">
        <v>81</v>
      </c>
      <c r="F259" s="22">
        <v>31.7</v>
      </c>
    </row>
    <row r="260" spans="1:6" ht="30" x14ac:dyDescent="0.2">
      <c r="A260" s="47" t="s">
        <v>450</v>
      </c>
      <c r="B260" s="24" t="s">
        <v>7</v>
      </c>
      <c r="C260" s="24" t="s">
        <v>52</v>
      </c>
      <c r="D260" s="24" t="s">
        <v>259</v>
      </c>
      <c r="E260" s="2"/>
      <c r="F260" s="22">
        <f>F261</f>
        <v>426.5</v>
      </c>
    </row>
    <row r="261" spans="1:6" x14ac:dyDescent="0.2">
      <c r="A261" s="3" t="s">
        <v>134</v>
      </c>
      <c r="B261" s="24" t="s">
        <v>7</v>
      </c>
      <c r="C261" s="24" t="s">
        <v>52</v>
      </c>
      <c r="D261" s="24" t="s">
        <v>260</v>
      </c>
      <c r="E261" s="2"/>
      <c r="F261" s="22">
        <f>F262</f>
        <v>426.5</v>
      </c>
    </row>
    <row r="262" spans="1:6" ht="30" x14ac:dyDescent="0.2">
      <c r="A262" s="47" t="s">
        <v>309</v>
      </c>
      <c r="B262" s="24" t="s">
        <v>7</v>
      </c>
      <c r="C262" s="24" t="s">
        <v>52</v>
      </c>
      <c r="D262" s="24" t="s">
        <v>261</v>
      </c>
      <c r="E262" s="2"/>
      <c r="F262" s="22">
        <f>F263</f>
        <v>426.5</v>
      </c>
    </row>
    <row r="263" spans="1:6" x14ac:dyDescent="0.2">
      <c r="A263" s="47" t="s">
        <v>73</v>
      </c>
      <c r="B263" s="24" t="s">
        <v>7</v>
      </c>
      <c r="C263" s="24" t="s">
        <v>52</v>
      </c>
      <c r="D263" s="24" t="s">
        <v>268</v>
      </c>
      <c r="E263" s="2"/>
      <c r="F263" s="22">
        <f>F264</f>
        <v>426.5</v>
      </c>
    </row>
    <row r="264" spans="1:6" x14ac:dyDescent="0.2">
      <c r="A264" s="47" t="s">
        <v>85</v>
      </c>
      <c r="B264" s="24" t="s">
        <v>7</v>
      </c>
      <c r="C264" s="24" t="s">
        <v>52</v>
      </c>
      <c r="D264" s="24" t="s">
        <v>268</v>
      </c>
      <c r="E264" s="2" t="s">
        <v>81</v>
      </c>
      <c r="F264" s="45">
        <v>426.5</v>
      </c>
    </row>
    <row r="265" spans="1:6" ht="30" x14ac:dyDescent="0.2">
      <c r="A265" s="47" t="s">
        <v>519</v>
      </c>
      <c r="B265" s="24" t="s">
        <v>7</v>
      </c>
      <c r="C265" s="24" t="s">
        <v>52</v>
      </c>
      <c r="D265" s="24" t="s">
        <v>497</v>
      </c>
      <c r="E265" s="2"/>
      <c r="F265" s="45">
        <f>F266+F269</f>
        <v>1363.5</v>
      </c>
    </row>
    <row r="266" spans="1:6" ht="18" customHeight="1" x14ac:dyDescent="0.2">
      <c r="A266" s="47" t="s">
        <v>336</v>
      </c>
      <c r="B266" s="24" t="s">
        <v>7</v>
      </c>
      <c r="C266" s="24" t="s">
        <v>52</v>
      </c>
      <c r="D266" s="24" t="s">
        <v>498</v>
      </c>
      <c r="E266" s="2"/>
      <c r="F266" s="45">
        <f>F267</f>
        <v>0.5</v>
      </c>
    </row>
    <row r="267" spans="1:6" x14ac:dyDescent="0.2">
      <c r="A267" s="1" t="s">
        <v>73</v>
      </c>
      <c r="B267" s="24" t="s">
        <v>7</v>
      </c>
      <c r="C267" s="24" t="s">
        <v>52</v>
      </c>
      <c r="D267" s="24" t="s">
        <v>520</v>
      </c>
      <c r="E267" s="2"/>
      <c r="F267" s="45">
        <f>F268</f>
        <v>0.5</v>
      </c>
    </row>
    <row r="268" spans="1:6" x14ac:dyDescent="0.2">
      <c r="A268" s="47" t="s">
        <v>85</v>
      </c>
      <c r="B268" s="24" t="s">
        <v>7</v>
      </c>
      <c r="C268" s="24" t="s">
        <v>52</v>
      </c>
      <c r="D268" s="24" t="s">
        <v>520</v>
      </c>
      <c r="E268" s="2" t="s">
        <v>81</v>
      </c>
      <c r="F268" s="45">
        <v>0.5</v>
      </c>
    </row>
    <row r="269" spans="1:6" ht="30.75" customHeight="1" x14ac:dyDescent="0.2">
      <c r="A269" s="47" t="s">
        <v>521</v>
      </c>
      <c r="B269" s="24" t="s">
        <v>7</v>
      </c>
      <c r="C269" s="24" t="s">
        <v>52</v>
      </c>
      <c r="D269" s="24" t="s">
        <v>500</v>
      </c>
      <c r="E269" s="2"/>
      <c r="F269" s="45">
        <f>F270</f>
        <v>1363</v>
      </c>
    </row>
    <row r="270" spans="1:6" ht="30" x14ac:dyDescent="0.2">
      <c r="A270" s="47" t="s">
        <v>522</v>
      </c>
      <c r="B270" s="24" t="s">
        <v>7</v>
      </c>
      <c r="C270" s="24" t="s">
        <v>52</v>
      </c>
      <c r="D270" s="24" t="s">
        <v>501</v>
      </c>
      <c r="E270" s="2"/>
      <c r="F270" s="45">
        <f>F271</f>
        <v>1363</v>
      </c>
    </row>
    <row r="271" spans="1:6" ht="30" x14ac:dyDescent="0.2">
      <c r="A271" s="47" t="s">
        <v>82</v>
      </c>
      <c r="B271" s="24" t="s">
        <v>7</v>
      </c>
      <c r="C271" s="24" t="s">
        <v>52</v>
      </c>
      <c r="D271" s="24" t="s">
        <v>501</v>
      </c>
      <c r="E271" s="2" t="s">
        <v>80</v>
      </c>
      <c r="F271" s="45">
        <v>1363</v>
      </c>
    </row>
    <row r="272" spans="1:6" ht="30" x14ac:dyDescent="0.2">
      <c r="A272" s="47" t="s">
        <v>451</v>
      </c>
      <c r="B272" s="24" t="s">
        <v>7</v>
      </c>
      <c r="C272" s="24" t="s">
        <v>52</v>
      </c>
      <c r="D272" s="24" t="s">
        <v>263</v>
      </c>
      <c r="E272" s="2"/>
      <c r="F272" s="22">
        <f>F273</f>
        <v>107.5</v>
      </c>
    </row>
    <row r="273" spans="1:6" ht="30" x14ac:dyDescent="0.2">
      <c r="A273" s="46" t="s">
        <v>135</v>
      </c>
      <c r="B273" s="24" t="s">
        <v>7</v>
      </c>
      <c r="C273" s="24" t="s">
        <v>52</v>
      </c>
      <c r="D273" s="24" t="s">
        <v>264</v>
      </c>
      <c r="E273" s="2"/>
      <c r="F273" s="22">
        <f>F274</f>
        <v>107.5</v>
      </c>
    </row>
    <row r="274" spans="1:6" ht="30" x14ac:dyDescent="0.2">
      <c r="A274" s="47" t="s">
        <v>200</v>
      </c>
      <c r="B274" s="24" t="s">
        <v>7</v>
      </c>
      <c r="C274" s="24" t="s">
        <v>52</v>
      </c>
      <c r="D274" s="24" t="s">
        <v>265</v>
      </c>
      <c r="E274" s="2"/>
      <c r="F274" s="22">
        <f>F275</f>
        <v>107.5</v>
      </c>
    </row>
    <row r="275" spans="1:6" x14ac:dyDescent="0.2">
      <c r="A275" s="47" t="s">
        <v>73</v>
      </c>
      <c r="B275" s="24" t="s">
        <v>7</v>
      </c>
      <c r="C275" s="24" t="s">
        <v>52</v>
      </c>
      <c r="D275" s="24" t="s">
        <v>269</v>
      </c>
      <c r="E275" s="2"/>
      <c r="F275" s="22">
        <f>F276</f>
        <v>107.5</v>
      </c>
    </row>
    <row r="276" spans="1:6" x14ac:dyDescent="0.2">
      <c r="A276" s="47" t="s">
        <v>85</v>
      </c>
      <c r="B276" s="24" t="s">
        <v>7</v>
      </c>
      <c r="C276" s="24" t="s">
        <v>52</v>
      </c>
      <c r="D276" s="24" t="s">
        <v>269</v>
      </c>
      <c r="E276" s="2" t="s">
        <v>81</v>
      </c>
      <c r="F276" s="45">
        <v>107.5</v>
      </c>
    </row>
    <row r="277" spans="1:6" x14ac:dyDescent="0.2">
      <c r="A277" s="47"/>
      <c r="C277" s="2"/>
      <c r="D277" s="2"/>
      <c r="E277" s="2"/>
      <c r="F277" s="16"/>
    </row>
    <row r="278" spans="1:6" ht="28.5" x14ac:dyDescent="0.2">
      <c r="A278" s="15" t="s">
        <v>26</v>
      </c>
      <c r="B278" s="13" t="s">
        <v>12</v>
      </c>
      <c r="C278" s="13"/>
      <c r="D278" s="13"/>
      <c r="E278" s="13"/>
      <c r="F278" s="14">
        <f>F279+F285</f>
        <v>191942.6</v>
      </c>
    </row>
    <row r="279" spans="1:6" ht="30.75" customHeight="1" x14ac:dyDescent="0.2">
      <c r="A279" s="15" t="s">
        <v>27</v>
      </c>
      <c r="B279" s="13" t="s">
        <v>12</v>
      </c>
      <c r="C279" s="13" t="s">
        <v>28</v>
      </c>
      <c r="D279" s="2"/>
      <c r="E279" s="2"/>
      <c r="F279" s="18">
        <f>F280</f>
        <v>10613.4</v>
      </c>
    </row>
    <row r="280" spans="1:6" s="29" customFormat="1" x14ac:dyDescent="0.2">
      <c r="A280" s="26" t="s">
        <v>94</v>
      </c>
      <c r="B280" s="24" t="s">
        <v>12</v>
      </c>
      <c r="C280" s="24" t="s">
        <v>28</v>
      </c>
      <c r="D280" s="24" t="s">
        <v>98</v>
      </c>
      <c r="E280" s="24"/>
      <c r="F280" s="27">
        <f>F281</f>
        <v>10613.4</v>
      </c>
    </row>
    <row r="281" spans="1:6" x14ac:dyDescent="0.2">
      <c r="A281" s="25" t="s">
        <v>29</v>
      </c>
      <c r="B281" s="2" t="s">
        <v>12</v>
      </c>
      <c r="C281" s="2" t="s">
        <v>28</v>
      </c>
      <c r="D281" s="2" t="s">
        <v>334</v>
      </c>
      <c r="E281" s="2"/>
      <c r="F281" s="16">
        <f>F282</f>
        <v>10613.4</v>
      </c>
    </row>
    <row r="282" spans="1:6" x14ac:dyDescent="0.2">
      <c r="A282" s="1" t="s">
        <v>25</v>
      </c>
      <c r="B282" s="2" t="s">
        <v>12</v>
      </c>
      <c r="C282" s="2" t="s">
        <v>28</v>
      </c>
      <c r="D282" s="2" t="s">
        <v>335</v>
      </c>
      <c r="E282" s="2"/>
      <c r="F282" s="16">
        <f>SUM(F283:F284)</f>
        <v>10613.4</v>
      </c>
    </row>
    <row r="283" spans="1:6" ht="60" x14ac:dyDescent="0.2">
      <c r="A283" s="47" t="s">
        <v>83</v>
      </c>
      <c r="B283" s="2" t="s">
        <v>12</v>
      </c>
      <c r="C283" s="2" t="s">
        <v>28</v>
      </c>
      <c r="D283" s="2" t="s">
        <v>335</v>
      </c>
      <c r="E283" s="2" t="s">
        <v>79</v>
      </c>
      <c r="F283" s="16">
        <v>10091.5</v>
      </c>
    </row>
    <row r="284" spans="1:6" ht="30" x14ac:dyDescent="0.2">
      <c r="A284" s="47" t="s">
        <v>82</v>
      </c>
      <c r="B284" s="2" t="s">
        <v>12</v>
      </c>
      <c r="C284" s="2" t="s">
        <v>28</v>
      </c>
      <c r="D284" s="2" t="s">
        <v>335</v>
      </c>
      <c r="E284" s="2" t="s">
        <v>80</v>
      </c>
      <c r="F284" s="16">
        <v>521.9</v>
      </c>
    </row>
    <row r="285" spans="1:6" s="35" customFormat="1" ht="28.5" x14ac:dyDescent="0.2">
      <c r="A285" s="15" t="s">
        <v>137</v>
      </c>
      <c r="B285" s="32" t="s">
        <v>12</v>
      </c>
      <c r="C285" s="32" t="s">
        <v>56</v>
      </c>
      <c r="D285" s="32"/>
      <c r="E285" s="32"/>
      <c r="F285" s="18">
        <f>F286</f>
        <v>181329.2</v>
      </c>
    </row>
    <row r="286" spans="1:6" ht="30" x14ac:dyDescent="0.2">
      <c r="A286" s="47" t="s">
        <v>388</v>
      </c>
      <c r="B286" s="24" t="s">
        <v>12</v>
      </c>
      <c r="C286" s="24" t="s">
        <v>56</v>
      </c>
      <c r="D286" s="24" t="s">
        <v>387</v>
      </c>
      <c r="E286" s="2"/>
      <c r="F286" s="22">
        <f>F287</f>
        <v>181329.2</v>
      </c>
    </row>
    <row r="287" spans="1:6" ht="33.75" customHeight="1" x14ac:dyDescent="0.2">
      <c r="A287" s="43" t="s">
        <v>393</v>
      </c>
      <c r="B287" s="24" t="s">
        <v>12</v>
      </c>
      <c r="C287" s="24" t="s">
        <v>56</v>
      </c>
      <c r="D287" s="24" t="s">
        <v>389</v>
      </c>
      <c r="E287" s="2"/>
      <c r="F287" s="22">
        <f>F288</f>
        <v>181329.2</v>
      </c>
    </row>
    <row r="288" spans="1:6" ht="30" x14ac:dyDescent="0.2">
      <c r="A288" s="47" t="s">
        <v>391</v>
      </c>
      <c r="B288" s="24" t="s">
        <v>12</v>
      </c>
      <c r="C288" s="24" t="s">
        <v>56</v>
      </c>
      <c r="D288" s="24" t="s">
        <v>392</v>
      </c>
      <c r="E288" s="2"/>
      <c r="F288" s="16">
        <f>SUM(F289:F289)</f>
        <v>181329.2</v>
      </c>
    </row>
    <row r="289" spans="1:7" ht="60" x14ac:dyDescent="0.2">
      <c r="A289" s="47" t="s">
        <v>83</v>
      </c>
      <c r="B289" s="24" t="s">
        <v>12</v>
      </c>
      <c r="C289" s="24" t="s">
        <v>56</v>
      </c>
      <c r="D289" s="2" t="s">
        <v>392</v>
      </c>
      <c r="E289" s="2" t="s">
        <v>79</v>
      </c>
      <c r="F289" s="16">
        <v>181329.2</v>
      </c>
    </row>
    <row r="290" spans="1:7" x14ac:dyDescent="0.2">
      <c r="A290" s="47"/>
      <c r="C290" s="2"/>
      <c r="D290" s="2"/>
      <c r="E290" s="2"/>
      <c r="F290" s="16"/>
    </row>
    <row r="291" spans="1:7" x14ac:dyDescent="0.2">
      <c r="A291" s="12" t="s">
        <v>30</v>
      </c>
      <c r="B291" s="13" t="s">
        <v>15</v>
      </c>
      <c r="C291" s="13"/>
      <c r="D291" s="13"/>
      <c r="E291" s="13"/>
      <c r="F291" s="14">
        <f>F292+F298+F302+F306+F314</f>
        <v>1593829.9</v>
      </c>
    </row>
    <row r="292" spans="1:7" s="35" customFormat="1" ht="14.25" x14ac:dyDescent="0.2">
      <c r="A292" s="52" t="s">
        <v>86</v>
      </c>
      <c r="B292" s="32" t="s">
        <v>15</v>
      </c>
      <c r="C292" s="32" t="s">
        <v>34</v>
      </c>
      <c r="D292" s="32"/>
      <c r="E292" s="32"/>
      <c r="F292" s="21">
        <f>F293</f>
        <v>15037.9</v>
      </c>
    </row>
    <row r="293" spans="1:7" ht="45" x14ac:dyDescent="0.2">
      <c r="A293" s="47" t="s">
        <v>575</v>
      </c>
      <c r="B293" s="2" t="s">
        <v>15</v>
      </c>
      <c r="C293" s="2" t="s">
        <v>34</v>
      </c>
      <c r="D293" s="2" t="s">
        <v>571</v>
      </c>
      <c r="E293" s="2"/>
      <c r="F293" s="22">
        <f>F294</f>
        <v>15037.9</v>
      </c>
    </row>
    <row r="294" spans="1:7" ht="31.5" customHeight="1" x14ac:dyDescent="0.2">
      <c r="A294" s="47" t="s">
        <v>576</v>
      </c>
      <c r="B294" s="2" t="s">
        <v>15</v>
      </c>
      <c r="C294" s="2" t="s">
        <v>34</v>
      </c>
      <c r="D294" s="2" t="s">
        <v>572</v>
      </c>
      <c r="E294" s="2"/>
      <c r="F294" s="22">
        <f>F295</f>
        <v>15037.9</v>
      </c>
    </row>
    <row r="295" spans="1:7" ht="30" x14ac:dyDescent="0.2">
      <c r="A295" s="26" t="s">
        <v>577</v>
      </c>
      <c r="B295" s="2" t="s">
        <v>15</v>
      </c>
      <c r="C295" s="2" t="s">
        <v>34</v>
      </c>
      <c r="D295" s="2" t="s">
        <v>573</v>
      </c>
      <c r="E295" s="2"/>
      <c r="F295" s="22">
        <f>F296</f>
        <v>15037.9</v>
      </c>
    </row>
    <row r="296" spans="1:7" ht="75" x14ac:dyDescent="0.2">
      <c r="A296" s="26" t="s">
        <v>578</v>
      </c>
      <c r="B296" s="2" t="s">
        <v>15</v>
      </c>
      <c r="C296" s="2" t="s">
        <v>34</v>
      </c>
      <c r="D296" s="2" t="s">
        <v>574</v>
      </c>
      <c r="E296" s="2"/>
      <c r="F296" s="22">
        <f>F297</f>
        <v>15037.9</v>
      </c>
    </row>
    <row r="297" spans="1:7" x14ac:dyDescent="0.2">
      <c r="A297" s="47" t="s">
        <v>85</v>
      </c>
      <c r="B297" s="2" t="s">
        <v>15</v>
      </c>
      <c r="C297" s="2" t="s">
        <v>34</v>
      </c>
      <c r="D297" s="2" t="s">
        <v>574</v>
      </c>
      <c r="E297" s="2" t="s">
        <v>81</v>
      </c>
      <c r="F297" s="22">
        <v>15037.9</v>
      </c>
    </row>
    <row r="298" spans="1:7" s="35" customFormat="1" ht="14.25" x14ac:dyDescent="0.2">
      <c r="A298" s="52" t="s">
        <v>369</v>
      </c>
      <c r="B298" s="32" t="s">
        <v>15</v>
      </c>
      <c r="C298" s="32" t="s">
        <v>17</v>
      </c>
      <c r="D298" s="32"/>
      <c r="E298" s="32"/>
      <c r="F298" s="21">
        <f>F299</f>
        <v>1999.1</v>
      </c>
    </row>
    <row r="299" spans="1:7" x14ac:dyDescent="0.2">
      <c r="A299" s="26" t="s">
        <v>94</v>
      </c>
      <c r="B299" s="2" t="s">
        <v>15</v>
      </c>
      <c r="C299" s="2" t="s">
        <v>17</v>
      </c>
      <c r="D299" s="2" t="s">
        <v>98</v>
      </c>
      <c r="E299" s="2"/>
      <c r="F299" s="22">
        <f>F300</f>
        <v>1999.1</v>
      </c>
      <c r="G299" s="16"/>
    </row>
    <row r="300" spans="1:7" x14ac:dyDescent="0.2">
      <c r="A300" s="47" t="s">
        <v>370</v>
      </c>
      <c r="B300" s="2" t="s">
        <v>15</v>
      </c>
      <c r="C300" s="2" t="s">
        <v>17</v>
      </c>
      <c r="D300" s="2" t="s">
        <v>371</v>
      </c>
      <c r="E300" s="2"/>
      <c r="F300" s="22">
        <f>F301</f>
        <v>1999.1</v>
      </c>
    </row>
    <row r="301" spans="1:7" x14ac:dyDescent="0.2">
      <c r="A301" s="47" t="s">
        <v>85</v>
      </c>
      <c r="B301" s="2" t="s">
        <v>15</v>
      </c>
      <c r="C301" s="2" t="s">
        <v>17</v>
      </c>
      <c r="D301" s="2" t="s">
        <v>371</v>
      </c>
      <c r="E301" s="2" t="s">
        <v>81</v>
      </c>
      <c r="F301" s="22">
        <v>1999.1</v>
      </c>
    </row>
    <row r="302" spans="1:7" x14ac:dyDescent="0.2">
      <c r="A302" s="12" t="s">
        <v>31</v>
      </c>
      <c r="B302" s="13" t="s">
        <v>15</v>
      </c>
      <c r="C302" s="13" t="s">
        <v>32</v>
      </c>
      <c r="D302" s="13"/>
      <c r="E302" s="13"/>
      <c r="F302" s="18">
        <f>F303</f>
        <v>179681</v>
      </c>
    </row>
    <row r="303" spans="1:7" x14ac:dyDescent="0.2">
      <c r="A303" s="26" t="s">
        <v>94</v>
      </c>
      <c r="B303" s="2" t="s">
        <v>15</v>
      </c>
      <c r="C303" s="2" t="s">
        <v>32</v>
      </c>
      <c r="D303" s="2" t="s">
        <v>98</v>
      </c>
      <c r="E303" s="2"/>
      <c r="F303" s="16">
        <f>F304</f>
        <v>179681</v>
      </c>
    </row>
    <row r="304" spans="1:7" x14ac:dyDescent="0.2">
      <c r="A304" s="53" t="s">
        <v>138</v>
      </c>
      <c r="B304" s="2" t="s">
        <v>15</v>
      </c>
      <c r="C304" s="2" t="s">
        <v>32</v>
      </c>
      <c r="D304" s="54" t="s">
        <v>394</v>
      </c>
      <c r="E304" s="2"/>
      <c r="F304" s="16">
        <f>F305</f>
        <v>179681</v>
      </c>
    </row>
    <row r="305" spans="1:6" x14ac:dyDescent="0.2">
      <c r="A305" s="47" t="s">
        <v>85</v>
      </c>
      <c r="B305" s="2" t="s">
        <v>15</v>
      </c>
      <c r="C305" s="2" t="s">
        <v>32</v>
      </c>
      <c r="D305" s="54" t="s">
        <v>394</v>
      </c>
      <c r="E305" s="2" t="s">
        <v>81</v>
      </c>
      <c r="F305" s="16">
        <v>179681</v>
      </c>
    </row>
    <row r="306" spans="1:6" x14ac:dyDescent="0.2">
      <c r="A306" s="42" t="s">
        <v>97</v>
      </c>
      <c r="B306" s="32" t="s">
        <v>15</v>
      </c>
      <c r="C306" s="32" t="s">
        <v>28</v>
      </c>
      <c r="D306" s="32"/>
      <c r="E306" s="32"/>
      <c r="F306" s="21">
        <f>F307+F311</f>
        <v>1363021.7</v>
      </c>
    </row>
    <row r="307" spans="1:6" ht="30" x14ac:dyDescent="0.2">
      <c r="A307" s="28" t="s">
        <v>593</v>
      </c>
      <c r="B307" s="2" t="s">
        <v>15</v>
      </c>
      <c r="C307" s="2" t="s">
        <v>28</v>
      </c>
      <c r="D307" s="24" t="s">
        <v>139</v>
      </c>
      <c r="E307" s="2"/>
      <c r="F307" s="16">
        <f>F308</f>
        <v>1288221.7</v>
      </c>
    </row>
    <row r="308" spans="1:6" ht="30" x14ac:dyDescent="0.2">
      <c r="A308" s="47" t="s">
        <v>347</v>
      </c>
      <c r="B308" s="2" t="s">
        <v>15</v>
      </c>
      <c r="C308" s="2" t="s">
        <v>28</v>
      </c>
      <c r="D308" s="24" t="s">
        <v>143</v>
      </c>
      <c r="E308" s="2"/>
      <c r="F308" s="22">
        <f>F309</f>
        <v>1288221.7</v>
      </c>
    </row>
    <row r="309" spans="1:6" ht="45" x14ac:dyDescent="0.2">
      <c r="A309" s="47" t="s">
        <v>346</v>
      </c>
      <c r="B309" s="2" t="s">
        <v>15</v>
      </c>
      <c r="C309" s="2" t="s">
        <v>28</v>
      </c>
      <c r="D309" s="24" t="s">
        <v>314</v>
      </c>
      <c r="E309" s="2"/>
      <c r="F309" s="16">
        <f>F310</f>
        <v>1288221.7</v>
      </c>
    </row>
    <row r="310" spans="1:6" ht="30" x14ac:dyDescent="0.2">
      <c r="A310" s="47" t="s">
        <v>82</v>
      </c>
      <c r="B310" s="2" t="s">
        <v>15</v>
      </c>
      <c r="C310" s="2" t="s">
        <v>28</v>
      </c>
      <c r="D310" s="24" t="s">
        <v>314</v>
      </c>
      <c r="E310" s="2" t="s">
        <v>80</v>
      </c>
      <c r="F310" s="16">
        <v>1288221.7</v>
      </c>
    </row>
    <row r="311" spans="1:6" ht="30" x14ac:dyDescent="0.2">
      <c r="A311" s="28" t="s">
        <v>395</v>
      </c>
      <c r="B311" s="23" t="s">
        <v>15</v>
      </c>
      <c r="C311" s="23" t="s">
        <v>28</v>
      </c>
      <c r="D311" s="24" t="s">
        <v>396</v>
      </c>
      <c r="E311" s="24"/>
      <c r="F311" s="45">
        <f>F312</f>
        <v>74800</v>
      </c>
    </row>
    <row r="312" spans="1:6" ht="30" x14ac:dyDescent="0.2">
      <c r="A312" s="47" t="s">
        <v>397</v>
      </c>
      <c r="B312" s="2" t="s">
        <v>15</v>
      </c>
      <c r="C312" s="2" t="s">
        <v>28</v>
      </c>
      <c r="D312" s="2" t="s">
        <v>398</v>
      </c>
      <c r="E312" s="2"/>
      <c r="F312" s="16">
        <f>F313</f>
        <v>74800</v>
      </c>
    </row>
    <row r="313" spans="1:6" ht="30" x14ac:dyDescent="0.2">
      <c r="A313" s="47" t="s">
        <v>82</v>
      </c>
      <c r="B313" s="2" t="s">
        <v>15</v>
      </c>
      <c r="C313" s="2" t="s">
        <v>28</v>
      </c>
      <c r="D313" s="2" t="s">
        <v>398</v>
      </c>
      <c r="E313" s="2" t="s">
        <v>80</v>
      </c>
      <c r="F313" s="16">
        <v>74800</v>
      </c>
    </row>
    <row r="314" spans="1:6" s="35" customFormat="1" ht="14.25" x14ac:dyDescent="0.2">
      <c r="A314" s="52" t="s">
        <v>541</v>
      </c>
      <c r="B314" s="32" t="s">
        <v>15</v>
      </c>
      <c r="C314" s="32" t="s">
        <v>440</v>
      </c>
      <c r="D314" s="32"/>
      <c r="E314" s="32"/>
      <c r="F314" s="18">
        <f>F315+F318</f>
        <v>34090.199999999997</v>
      </c>
    </row>
    <row r="315" spans="1:6" s="29" customFormat="1" x14ac:dyDescent="0.2">
      <c r="A315" s="47" t="s">
        <v>94</v>
      </c>
      <c r="B315" s="24" t="s">
        <v>15</v>
      </c>
      <c r="C315" s="24" t="s">
        <v>440</v>
      </c>
      <c r="D315" s="24" t="s">
        <v>98</v>
      </c>
      <c r="E315" s="24"/>
      <c r="F315" s="27">
        <f>F316</f>
        <v>950</v>
      </c>
    </row>
    <row r="316" spans="1:6" s="29" customFormat="1" x14ac:dyDescent="0.2">
      <c r="A316" s="47" t="s">
        <v>445</v>
      </c>
      <c r="B316" s="24" t="s">
        <v>15</v>
      </c>
      <c r="C316" s="24" t="s">
        <v>440</v>
      </c>
      <c r="D316" s="24" t="s">
        <v>441</v>
      </c>
      <c r="E316" s="24"/>
      <c r="F316" s="27">
        <f>F317</f>
        <v>950</v>
      </c>
    </row>
    <row r="317" spans="1:6" s="29" customFormat="1" ht="30" x14ac:dyDescent="0.2">
      <c r="A317" s="47" t="s">
        <v>82</v>
      </c>
      <c r="B317" s="24" t="s">
        <v>15</v>
      </c>
      <c r="C317" s="24" t="s">
        <v>440</v>
      </c>
      <c r="D317" s="24" t="s">
        <v>441</v>
      </c>
      <c r="E317" s="24" t="s">
        <v>80</v>
      </c>
      <c r="F317" s="27">
        <v>950</v>
      </c>
    </row>
    <row r="318" spans="1:6" s="29" customFormat="1" ht="30" x14ac:dyDescent="0.2">
      <c r="A318" s="47" t="s">
        <v>448</v>
      </c>
      <c r="B318" s="24" t="s">
        <v>15</v>
      </c>
      <c r="C318" s="24" t="s">
        <v>440</v>
      </c>
      <c r="D318" s="24" t="s">
        <v>442</v>
      </c>
      <c r="E318" s="24"/>
      <c r="F318" s="27">
        <f>F319</f>
        <v>33140.199999999997</v>
      </c>
    </row>
    <row r="319" spans="1:6" s="29" customFormat="1" ht="30" x14ac:dyDescent="0.2">
      <c r="A319" s="47" t="s">
        <v>349</v>
      </c>
      <c r="B319" s="24" t="s">
        <v>15</v>
      </c>
      <c r="C319" s="24" t="s">
        <v>440</v>
      </c>
      <c r="D319" s="24" t="s">
        <v>443</v>
      </c>
      <c r="E319" s="24"/>
      <c r="F319" s="27">
        <f>F320</f>
        <v>33140.199999999997</v>
      </c>
    </row>
    <row r="320" spans="1:6" s="29" customFormat="1" ht="45" x14ac:dyDescent="0.2">
      <c r="A320" s="47" t="s">
        <v>446</v>
      </c>
      <c r="B320" s="24" t="s">
        <v>15</v>
      </c>
      <c r="C320" s="24" t="s">
        <v>440</v>
      </c>
      <c r="D320" s="24" t="s">
        <v>444</v>
      </c>
      <c r="E320" s="24"/>
      <c r="F320" s="27">
        <f>F321</f>
        <v>33140.199999999997</v>
      </c>
    </row>
    <row r="321" spans="1:6" s="29" customFormat="1" x14ac:dyDescent="0.2">
      <c r="A321" s="47" t="s">
        <v>85</v>
      </c>
      <c r="B321" s="24" t="s">
        <v>15</v>
      </c>
      <c r="C321" s="24" t="s">
        <v>440</v>
      </c>
      <c r="D321" s="24" t="s">
        <v>444</v>
      </c>
      <c r="E321" s="24" t="s">
        <v>81</v>
      </c>
      <c r="F321" s="27">
        <v>33140.199999999997</v>
      </c>
    </row>
    <row r="322" spans="1:6" s="29" customFormat="1" x14ac:dyDescent="0.2">
      <c r="A322" s="47"/>
      <c r="B322" s="24"/>
      <c r="C322" s="24"/>
      <c r="D322" s="24"/>
      <c r="E322" s="24"/>
      <c r="F322" s="27"/>
    </row>
    <row r="323" spans="1:6" x14ac:dyDescent="0.2">
      <c r="A323" s="12" t="s">
        <v>33</v>
      </c>
      <c r="B323" s="13" t="s">
        <v>34</v>
      </c>
      <c r="C323" s="13"/>
      <c r="D323" s="13"/>
      <c r="E323" s="13"/>
      <c r="F323" s="14">
        <f>F324+F337+F342</f>
        <v>1124478.8999999999</v>
      </c>
    </row>
    <row r="324" spans="1:6" x14ac:dyDescent="0.2">
      <c r="A324" s="12" t="s">
        <v>35</v>
      </c>
      <c r="B324" s="13" t="s">
        <v>34</v>
      </c>
      <c r="C324" s="13" t="s">
        <v>7</v>
      </c>
      <c r="D324" s="13"/>
      <c r="E324" s="13"/>
      <c r="F324" s="18">
        <f>F325+F330</f>
        <v>370329.7</v>
      </c>
    </row>
    <row r="325" spans="1:6" ht="45" x14ac:dyDescent="0.2">
      <c r="A325" s="28" t="s">
        <v>582</v>
      </c>
      <c r="B325" s="24" t="s">
        <v>34</v>
      </c>
      <c r="C325" s="24" t="s">
        <v>7</v>
      </c>
      <c r="D325" s="24" t="s">
        <v>140</v>
      </c>
      <c r="E325" s="24"/>
      <c r="F325" s="27">
        <f>F326</f>
        <v>290887</v>
      </c>
    </row>
    <row r="326" spans="1:6" ht="45" x14ac:dyDescent="0.2">
      <c r="A326" s="28" t="s">
        <v>583</v>
      </c>
      <c r="B326" s="24" t="s">
        <v>34</v>
      </c>
      <c r="C326" s="24" t="s">
        <v>7</v>
      </c>
      <c r="D326" s="24" t="s">
        <v>141</v>
      </c>
      <c r="E326" s="24"/>
      <c r="F326" s="27">
        <f>F327</f>
        <v>290887</v>
      </c>
    </row>
    <row r="327" spans="1:6" ht="32.25" customHeight="1" x14ac:dyDescent="0.2">
      <c r="A327" s="28" t="s">
        <v>308</v>
      </c>
      <c r="B327" s="24" t="s">
        <v>34</v>
      </c>
      <c r="C327" s="24" t="s">
        <v>7</v>
      </c>
      <c r="D327" s="24" t="s">
        <v>307</v>
      </c>
      <c r="E327" s="24"/>
      <c r="F327" s="27">
        <f>F328</f>
        <v>290887</v>
      </c>
    </row>
    <row r="328" spans="1:6" ht="60" x14ac:dyDescent="0.2">
      <c r="A328" s="28" t="s">
        <v>343</v>
      </c>
      <c r="B328" s="24" t="s">
        <v>34</v>
      </c>
      <c r="C328" s="24" t="s">
        <v>7</v>
      </c>
      <c r="D328" s="24" t="s">
        <v>142</v>
      </c>
      <c r="E328" s="24"/>
      <c r="F328" s="27">
        <f>F329</f>
        <v>290887</v>
      </c>
    </row>
    <row r="329" spans="1:6" ht="31.5" customHeight="1" x14ac:dyDescent="0.2">
      <c r="A329" s="1" t="s">
        <v>87</v>
      </c>
      <c r="B329" s="24" t="s">
        <v>34</v>
      </c>
      <c r="C329" s="24" t="s">
        <v>7</v>
      </c>
      <c r="D329" s="24" t="s">
        <v>142</v>
      </c>
      <c r="E329" s="24" t="s">
        <v>84</v>
      </c>
      <c r="F329" s="27">
        <v>290887</v>
      </c>
    </row>
    <row r="330" spans="1:6" ht="30" x14ac:dyDescent="0.2">
      <c r="A330" s="62" t="s">
        <v>591</v>
      </c>
      <c r="B330" s="24" t="s">
        <v>34</v>
      </c>
      <c r="C330" s="24" t="s">
        <v>7</v>
      </c>
      <c r="D330" s="24" t="s">
        <v>311</v>
      </c>
      <c r="E330" s="24"/>
      <c r="F330" s="27">
        <f>F331+F334</f>
        <v>79442.7</v>
      </c>
    </row>
    <row r="331" spans="1:6" ht="30" x14ac:dyDescent="0.2">
      <c r="A331" s="62" t="s">
        <v>315</v>
      </c>
      <c r="B331" s="24" t="s">
        <v>34</v>
      </c>
      <c r="C331" s="24" t="s">
        <v>7</v>
      </c>
      <c r="D331" s="24" t="s">
        <v>316</v>
      </c>
      <c r="E331" s="24"/>
      <c r="F331" s="27">
        <f>F332</f>
        <v>77700</v>
      </c>
    </row>
    <row r="332" spans="1:6" ht="45" x14ac:dyDescent="0.2">
      <c r="A332" s="25" t="s">
        <v>345</v>
      </c>
      <c r="B332" s="2" t="s">
        <v>34</v>
      </c>
      <c r="C332" s="2" t="s">
        <v>7</v>
      </c>
      <c r="D332" s="24" t="s">
        <v>317</v>
      </c>
      <c r="E332" s="2"/>
      <c r="F332" s="16">
        <f>F333</f>
        <v>77700</v>
      </c>
    </row>
    <row r="333" spans="1:6" ht="30" x14ac:dyDescent="0.2">
      <c r="A333" s="47" t="s">
        <v>82</v>
      </c>
      <c r="B333" s="2" t="s">
        <v>34</v>
      </c>
      <c r="C333" s="2" t="s">
        <v>7</v>
      </c>
      <c r="D333" s="24" t="s">
        <v>317</v>
      </c>
      <c r="E333" s="2" t="s">
        <v>80</v>
      </c>
      <c r="F333" s="16">
        <v>77700</v>
      </c>
    </row>
    <row r="334" spans="1:6" ht="30" x14ac:dyDescent="0.2">
      <c r="A334" s="25" t="s">
        <v>318</v>
      </c>
      <c r="B334" s="2" t="s">
        <v>34</v>
      </c>
      <c r="C334" s="2" t="s">
        <v>7</v>
      </c>
      <c r="D334" s="24" t="s">
        <v>312</v>
      </c>
      <c r="E334" s="2"/>
      <c r="F334" s="16">
        <f>F335</f>
        <v>1742.7</v>
      </c>
    </row>
    <row r="335" spans="1:6" ht="30" x14ac:dyDescent="0.2">
      <c r="A335" s="25" t="s">
        <v>319</v>
      </c>
      <c r="B335" s="2" t="s">
        <v>34</v>
      </c>
      <c r="C335" s="2" t="s">
        <v>7</v>
      </c>
      <c r="D335" s="24" t="s">
        <v>320</v>
      </c>
      <c r="E335" s="2"/>
      <c r="F335" s="16">
        <f>F336</f>
        <v>1742.7</v>
      </c>
    </row>
    <row r="336" spans="1:6" ht="30" x14ac:dyDescent="0.2">
      <c r="A336" s="47" t="s">
        <v>82</v>
      </c>
      <c r="B336" s="2" t="s">
        <v>34</v>
      </c>
      <c r="C336" s="2" t="s">
        <v>7</v>
      </c>
      <c r="D336" s="24" t="s">
        <v>320</v>
      </c>
      <c r="E336" s="2" t="s">
        <v>80</v>
      </c>
      <c r="F336" s="16">
        <v>1742.7</v>
      </c>
    </row>
    <row r="337" spans="1:6" s="35" customFormat="1" ht="18.75" customHeight="1" x14ac:dyDescent="0.2">
      <c r="A337" s="52" t="s">
        <v>372</v>
      </c>
      <c r="B337" s="32" t="s">
        <v>34</v>
      </c>
      <c r="C337" s="32" t="s">
        <v>9</v>
      </c>
      <c r="D337" s="32"/>
      <c r="E337" s="32"/>
      <c r="F337" s="18">
        <f>F338</f>
        <v>2900</v>
      </c>
    </row>
    <row r="338" spans="1:6" ht="30" x14ac:dyDescent="0.2">
      <c r="A338" s="62" t="s">
        <v>591</v>
      </c>
      <c r="B338" s="24" t="s">
        <v>34</v>
      </c>
      <c r="C338" s="24" t="s">
        <v>9</v>
      </c>
      <c r="D338" s="24" t="s">
        <v>311</v>
      </c>
      <c r="E338" s="2"/>
      <c r="F338" s="16">
        <f>F339</f>
        <v>2900</v>
      </c>
    </row>
    <row r="339" spans="1:6" ht="30" x14ac:dyDescent="0.2">
      <c r="A339" s="25" t="s">
        <v>318</v>
      </c>
      <c r="B339" s="2" t="s">
        <v>34</v>
      </c>
      <c r="C339" s="2" t="s">
        <v>9</v>
      </c>
      <c r="D339" s="24" t="s">
        <v>312</v>
      </c>
      <c r="E339" s="2"/>
      <c r="F339" s="16">
        <f>F340</f>
        <v>2900</v>
      </c>
    </row>
    <row r="340" spans="1:6" x14ac:dyDescent="0.2">
      <c r="A340" s="47" t="s">
        <v>373</v>
      </c>
      <c r="B340" s="2" t="s">
        <v>34</v>
      </c>
      <c r="C340" s="2" t="s">
        <v>9</v>
      </c>
      <c r="D340" s="24" t="s">
        <v>374</v>
      </c>
      <c r="E340" s="2"/>
      <c r="F340" s="16">
        <f>F341</f>
        <v>2900</v>
      </c>
    </row>
    <row r="341" spans="1:6" x14ac:dyDescent="0.2">
      <c r="A341" s="47" t="s">
        <v>85</v>
      </c>
      <c r="B341" s="2" t="s">
        <v>34</v>
      </c>
      <c r="C341" s="2" t="s">
        <v>9</v>
      </c>
      <c r="D341" s="24" t="s">
        <v>374</v>
      </c>
      <c r="E341" s="2" t="s">
        <v>81</v>
      </c>
      <c r="F341" s="16">
        <v>2900</v>
      </c>
    </row>
    <row r="342" spans="1:6" x14ac:dyDescent="0.2">
      <c r="A342" s="30" t="s">
        <v>36</v>
      </c>
      <c r="B342" s="31" t="s">
        <v>34</v>
      </c>
      <c r="C342" s="31" t="s">
        <v>12</v>
      </c>
      <c r="D342" s="32"/>
      <c r="E342" s="31"/>
      <c r="F342" s="18">
        <f>F343</f>
        <v>751249.2</v>
      </c>
    </row>
    <row r="343" spans="1:6" ht="30" x14ac:dyDescent="0.2">
      <c r="A343" s="28" t="s">
        <v>593</v>
      </c>
      <c r="B343" s="23" t="s">
        <v>34</v>
      </c>
      <c r="C343" s="23" t="s">
        <v>12</v>
      </c>
      <c r="D343" s="24" t="s">
        <v>139</v>
      </c>
      <c r="E343" s="31"/>
      <c r="F343" s="27">
        <f>F344</f>
        <v>751249.2</v>
      </c>
    </row>
    <row r="344" spans="1:6" ht="30" x14ac:dyDescent="0.2">
      <c r="A344" s="28" t="s">
        <v>321</v>
      </c>
      <c r="B344" s="23" t="s">
        <v>34</v>
      </c>
      <c r="C344" s="23" t="s">
        <v>12</v>
      </c>
      <c r="D344" s="24" t="s">
        <v>143</v>
      </c>
      <c r="E344" s="31"/>
      <c r="F344" s="27">
        <f>F345+F347+F349+F351+F354</f>
        <v>751249.2</v>
      </c>
    </row>
    <row r="345" spans="1:6" x14ac:dyDescent="0.2">
      <c r="A345" s="25" t="s">
        <v>322</v>
      </c>
      <c r="B345" s="20" t="s">
        <v>34</v>
      </c>
      <c r="C345" s="20" t="s">
        <v>12</v>
      </c>
      <c r="D345" s="24" t="s">
        <v>323</v>
      </c>
      <c r="E345" s="31"/>
      <c r="F345" s="27">
        <f>F346</f>
        <v>452912.8</v>
      </c>
    </row>
    <row r="346" spans="1:6" ht="30" x14ac:dyDescent="0.2">
      <c r="A346" s="47" t="s">
        <v>82</v>
      </c>
      <c r="B346" s="2" t="s">
        <v>34</v>
      </c>
      <c r="C346" s="2" t="s">
        <v>12</v>
      </c>
      <c r="D346" s="24" t="s">
        <v>323</v>
      </c>
      <c r="E346" s="23" t="s">
        <v>80</v>
      </c>
      <c r="F346" s="27">
        <v>452912.8</v>
      </c>
    </row>
    <row r="347" spans="1:6" x14ac:dyDescent="0.2">
      <c r="A347" s="48" t="s">
        <v>324</v>
      </c>
      <c r="B347" s="23" t="s">
        <v>34</v>
      </c>
      <c r="C347" s="23" t="s">
        <v>12</v>
      </c>
      <c r="D347" s="24" t="s">
        <v>325</v>
      </c>
      <c r="E347" s="23"/>
      <c r="F347" s="27">
        <f>F348</f>
        <v>84091.8</v>
      </c>
    </row>
    <row r="348" spans="1:6" ht="30" x14ac:dyDescent="0.2">
      <c r="A348" s="47" t="s">
        <v>82</v>
      </c>
      <c r="B348" s="2" t="s">
        <v>34</v>
      </c>
      <c r="C348" s="2" t="s">
        <v>12</v>
      </c>
      <c r="D348" s="24" t="s">
        <v>325</v>
      </c>
      <c r="E348" s="23" t="s">
        <v>80</v>
      </c>
      <c r="F348" s="27">
        <v>84091.8</v>
      </c>
    </row>
    <row r="349" spans="1:6" x14ac:dyDescent="0.2">
      <c r="A349" s="25" t="s">
        <v>326</v>
      </c>
      <c r="B349" s="20" t="s">
        <v>34</v>
      </c>
      <c r="C349" s="20" t="s">
        <v>12</v>
      </c>
      <c r="D349" s="24" t="s">
        <v>327</v>
      </c>
      <c r="E349" s="23"/>
      <c r="F349" s="27">
        <f>F350</f>
        <v>21104.6</v>
      </c>
    </row>
    <row r="350" spans="1:6" ht="30" x14ac:dyDescent="0.2">
      <c r="A350" s="47" t="s">
        <v>82</v>
      </c>
      <c r="B350" s="23" t="s">
        <v>34</v>
      </c>
      <c r="C350" s="23" t="s">
        <v>12</v>
      </c>
      <c r="D350" s="24" t="s">
        <v>327</v>
      </c>
      <c r="E350" s="23" t="s">
        <v>80</v>
      </c>
      <c r="F350" s="27">
        <v>21104.6</v>
      </c>
    </row>
    <row r="351" spans="1:6" ht="30" x14ac:dyDescent="0.2">
      <c r="A351" s="26" t="s">
        <v>328</v>
      </c>
      <c r="B351" s="20" t="s">
        <v>34</v>
      </c>
      <c r="C351" s="20" t="s">
        <v>12</v>
      </c>
      <c r="D351" s="24" t="s">
        <v>329</v>
      </c>
      <c r="E351" s="23"/>
      <c r="F351" s="27">
        <f>SUM(F352:F353)</f>
        <v>136140</v>
      </c>
    </row>
    <row r="352" spans="1:6" ht="30" x14ac:dyDescent="0.2">
      <c r="A352" s="47" t="s">
        <v>82</v>
      </c>
      <c r="B352" s="20" t="s">
        <v>34</v>
      </c>
      <c r="C352" s="20" t="s">
        <v>12</v>
      </c>
      <c r="D352" s="24" t="s">
        <v>329</v>
      </c>
      <c r="E352" s="23" t="s">
        <v>80</v>
      </c>
      <c r="F352" s="27">
        <v>122800</v>
      </c>
    </row>
    <row r="353" spans="1:6" x14ac:dyDescent="0.2">
      <c r="A353" s="47" t="s">
        <v>85</v>
      </c>
      <c r="B353" s="20" t="s">
        <v>34</v>
      </c>
      <c r="C353" s="20" t="s">
        <v>12</v>
      </c>
      <c r="D353" s="24" t="s">
        <v>329</v>
      </c>
      <c r="E353" s="23" t="s">
        <v>81</v>
      </c>
      <c r="F353" s="27">
        <v>13340</v>
      </c>
    </row>
    <row r="354" spans="1:6" x14ac:dyDescent="0.2">
      <c r="A354" s="26" t="s">
        <v>399</v>
      </c>
      <c r="B354" s="20" t="s">
        <v>34</v>
      </c>
      <c r="C354" s="20" t="s">
        <v>12</v>
      </c>
      <c r="D354" s="24" t="s">
        <v>400</v>
      </c>
      <c r="E354" s="23"/>
      <c r="F354" s="27">
        <f>F355</f>
        <v>57000</v>
      </c>
    </row>
    <row r="355" spans="1:6" ht="30" x14ac:dyDescent="0.2">
      <c r="A355" s="47" t="s">
        <v>82</v>
      </c>
      <c r="B355" s="20" t="s">
        <v>34</v>
      </c>
      <c r="C355" s="20" t="s">
        <v>12</v>
      </c>
      <c r="D355" s="24" t="s">
        <v>400</v>
      </c>
      <c r="E355" s="23" t="s">
        <v>80</v>
      </c>
      <c r="F355" s="27">
        <v>57000</v>
      </c>
    </row>
    <row r="356" spans="1:6" x14ac:dyDescent="0.2">
      <c r="A356" s="43"/>
      <c r="B356" s="24"/>
      <c r="C356" s="24"/>
      <c r="D356" s="24"/>
      <c r="E356" s="24"/>
      <c r="F356" s="16"/>
    </row>
    <row r="357" spans="1:6" s="35" customFormat="1" ht="18" customHeight="1" x14ac:dyDescent="0.2">
      <c r="A357" s="55" t="s">
        <v>69</v>
      </c>
      <c r="B357" s="32" t="s">
        <v>17</v>
      </c>
      <c r="C357" s="32"/>
      <c r="D357" s="32"/>
      <c r="E357" s="32"/>
      <c r="F357" s="18">
        <f>F358+F364</f>
        <v>70543.3</v>
      </c>
    </row>
    <row r="358" spans="1:6" s="35" customFormat="1" ht="18" customHeight="1" x14ac:dyDescent="0.2">
      <c r="A358" s="55" t="s">
        <v>375</v>
      </c>
      <c r="B358" s="32" t="s">
        <v>17</v>
      </c>
      <c r="C358" s="32" t="s">
        <v>9</v>
      </c>
      <c r="D358" s="32"/>
      <c r="E358" s="32"/>
      <c r="F358" s="18">
        <f>F359</f>
        <v>26758.2</v>
      </c>
    </row>
    <row r="359" spans="1:6" s="35" customFormat="1" ht="45" x14ac:dyDescent="0.2">
      <c r="A359" s="28" t="s">
        <v>584</v>
      </c>
      <c r="B359" s="23" t="s">
        <v>17</v>
      </c>
      <c r="C359" s="23" t="s">
        <v>9</v>
      </c>
      <c r="D359" s="24" t="s">
        <v>401</v>
      </c>
      <c r="E359" s="32"/>
      <c r="F359" s="27">
        <f>F360</f>
        <v>26758.2</v>
      </c>
    </row>
    <row r="360" spans="1:6" s="35" customFormat="1" ht="30" x14ac:dyDescent="0.2">
      <c r="A360" s="28" t="s">
        <v>585</v>
      </c>
      <c r="B360" s="23" t="s">
        <v>17</v>
      </c>
      <c r="C360" s="23" t="s">
        <v>9</v>
      </c>
      <c r="D360" s="24" t="s">
        <v>402</v>
      </c>
      <c r="E360" s="32"/>
      <c r="F360" s="27">
        <f>F362</f>
        <v>26758.2</v>
      </c>
    </row>
    <row r="361" spans="1:6" s="35" customFormat="1" x14ac:dyDescent="0.2">
      <c r="A361" s="28" t="s">
        <v>403</v>
      </c>
      <c r="B361" s="23" t="s">
        <v>17</v>
      </c>
      <c r="C361" s="23" t="s">
        <v>9</v>
      </c>
      <c r="D361" s="24" t="s">
        <v>404</v>
      </c>
      <c r="E361" s="32"/>
      <c r="F361" s="27">
        <f>F362</f>
        <v>26758.2</v>
      </c>
    </row>
    <row r="362" spans="1:6" s="35" customFormat="1" ht="18" customHeight="1" x14ac:dyDescent="0.2">
      <c r="A362" s="43" t="s">
        <v>405</v>
      </c>
      <c r="B362" s="23" t="s">
        <v>17</v>
      </c>
      <c r="C362" s="23" t="s">
        <v>9</v>
      </c>
      <c r="D362" s="24" t="s">
        <v>406</v>
      </c>
      <c r="E362" s="24"/>
      <c r="F362" s="16">
        <f>F363</f>
        <v>26758.2</v>
      </c>
    </row>
    <row r="363" spans="1:6" s="35" customFormat="1" ht="30" x14ac:dyDescent="0.2">
      <c r="A363" s="47" t="s">
        <v>82</v>
      </c>
      <c r="B363" s="24" t="s">
        <v>17</v>
      </c>
      <c r="C363" s="24" t="s">
        <v>9</v>
      </c>
      <c r="D363" s="24" t="s">
        <v>406</v>
      </c>
      <c r="E363" s="24" t="s">
        <v>80</v>
      </c>
      <c r="F363" s="16">
        <f>18500+8258.2</f>
        <v>26758.2</v>
      </c>
    </row>
    <row r="364" spans="1:6" s="35" customFormat="1" ht="28.5" x14ac:dyDescent="0.2">
      <c r="A364" s="55" t="s">
        <v>70</v>
      </c>
      <c r="B364" s="32" t="s">
        <v>17</v>
      </c>
      <c r="C364" s="32" t="s">
        <v>12</v>
      </c>
      <c r="D364" s="32"/>
      <c r="E364" s="32"/>
      <c r="F364" s="18">
        <f>F365</f>
        <v>43785.100000000006</v>
      </c>
    </row>
    <row r="365" spans="1:6" ht="45" x14ac:dyDescent="0.2">
      <c r="A365" s="28" t="s">
        <v>584</v>
      </c>
      <c r="B365" s="23" t="s">
        <v>17</v>
      </c>
      <c r="C365" s="23" t="s">
        <v>12</v>
      </c>
      <c r="D365" s="24" t="s">
        <v>401</v>
      </c>
      <c r="E365" s="24"/>
      <c r="F365" s="16">
        <f>F366</f>
        <v>43785.100000000006</v>
      </c>
    </row>
    <row r="366" spans="1:6" ht="30" x14ac:dyDescent="0.2">
      <c r="A366" s="28" t="s">
        <v>585</v>
      </c>
      <c r="B366" s="23" t="s">
        <v>17</v>
      </c>
      <c r="C366" s="23" t="s">
        <v>12</v>
      </c>
      <c r="D366" s="24" t="s">
        <v>402</v>
      </c>
      <c r="E366" s="24"/>
      <c r="F366" s="16">
        <f>F367</f>
        <v>43785.100000000006</v>
      </c>
    </row>
    <row r="367" spans="1:6" x14ac:dyDescent="0.2">
      <c r="A367" s="28" t="s">
        <v>403</v>
      </c>
      <c r="B367" s="23" t="s">
        <v>17</v>
      </c>
      <c r="C367" s="23" t="s">
        <v>12</v>
      </c>
      <c r="D367" s="24" t="s">
        <v>404</v>
      </c>
      <c r="E367" s="24"/>
      <c r="F367" s="16">
        <f>F368</f>
        <v>43785.100000000006</v>
      </c>
    </row>
    <row r="368" spans="1:6" x14ac:dyDescent="0.2">
      <c r="A368" s="43" t="s">
        <v>405</v>
      </c>
      <c r="B368" s="24" t="s">
        <v>17</v>
      </c>
      <c r="C368" s="24" t="s">
        <v>12</v>
      </c>
      <c r="D368" s="24" t="s">
        <v>406</v>
      </c>
      <c r="E368" s="24"/>
      <c r="F368" s="16">
        <f>F369</f>
        <v>43785.100000000006</v>
      </c>
    </row>
    <row r="369" spans="1:6" ht="30" x14ac:dyDescent="0.2">
      <c r="A369" s="47" t="s">
        <v>82</v>
      </c>
      <c r="B369" s="24" t="s">
        <v>17</v>
      </c>
      <c r="C369" s="24" t="s">
        <v>12</v>
      </c>
      <c r="D369" s="24" t="s">
        <v>406</v>
      </c>
      <c r="E369" s="24" t="s">
        <v>80</v>
      </c>
      <c r="F369" s="16">
        <f>52043.3-8258.2</f>
        <v>43785.100000000006</v>
      </c>
    </row>
    <row r="370" spans="1:6" x14ac:dyDescent="0.2">
      <c r="A370" s="43"/>
      <c r="B370" s="24"/>
      <c r="C370" s="24"/>
      <c r="D370" s="24"/>
      <c r="E370" s="24"/>
      <c r="F370" s="16"/>
    </row>
    <row r="371" spans="1:6" x14ac:dyDescent="0.2">
      <c r="A371" s="12" t="s">
        <v>37</v>
      </c>
      <c r="B371" s="13" t="s">
        <v>19</v>
      </c>
      <c r="C371" s="13"/>
      <c r="D371" s="13"/>
      <c r="E371" s="13"/>
      <c r="F371" s="14">
        <f>F372+F383+F398+F441+F482</f>
        <v>15299966.300000001</v>
      </c>
    </row>
    <row r="372" spans="1:6" x14ac:dyDescent="0.2">
      <c r="A372" s="12" t="s">
        <v>38</v>
      </c>
      <c r="B372" s="13" t="s">
        <v>19</v>
      </c>
      <c r="C372" s="13" t="s">
        <v>7</v>
      </c>
      <c r="D372" s="13"/>
      <c r="E372" s="13"/>
      <c r="F372" s="18">
        <f>F373+F378</f>
        <v>4488897.8</v>
      </c>
    </row>
    <row r="373" spans="1:6" ht="30" x14ac:dyDescent="0.2">
      <c r="A373" s="67" t="s">
        <v>579</v>
      </c>
      <c r="B373" s="2" t="s">
        <v>19</v>
      </c>
      <c r="C373" s="2" t="s">
        <v>7</v>
      </c>
      <c r="D373" s="56" t="s">
        <v>121</v>
      </c>
      <c r="E373" s="13"/>
      <c r="F373" s="27">
        <f>F374</f>
        <v>2163851.2999999998</v>
      </c>
    </row>
    <row r="374" spans="1:6" ht="33" customHeight="1" x14ac:dyDescent="0.2">
      <c r="A374" s="67" t="s">
        <v>586</v>
      </c>
      <c r="B374" s="2" t="s">
        <v>19</v>
      </c>
      <c r="C374" s="2" t="s">
        <v>7</v>
      </c>
      <c r="D374" s="56" t="s">
        <v>144</v>
      </c>
      <c r="E374" s="13"/>
      <c r="F374" s="27">
        <f>F375</f>
        <v>2163851.2999999998</v>
      </c>
    </row>
    <row r="375" spans="1:6" ht="60" x14ac:dyDescent="0.2">
      <c r="A375" s="53" t="s">
        <v>145</v>
      </c>
      <c r="B375" s="2" t="s">
        <v>19</v>
      </c>
      <c r="C375" s="2" t="s">
        <v>7</v>
      </c>
      <c r="D375" s="56" t="s">
        <v>146</v>
      </c>
      <c r="E375" s="24"/>
      <c r="F375" s="27">
        <f>F376</f>
        <v>2163851.2999999998</v>
      </c>
    </row>
    <row r="376" spans="1:6" ht="60" x14ac:dyDescent="0.2">
      <c r="A376" s="26" t="s">
        <v>88</v>
      </c>
      <c r="B376" s="2" t="s">
        <v>19</v>
      </c>
      <c r="C376" s="2" t="s">
        <v>7</v>
      </c>
      <c r="D376" s="56" t="s">
        <v>147</v>
      </c>
      <c r="E376" s="24"/>
      <c r="F376" s="27">
        <f>F377</f>
        <v>2163851.2999999998</v>
      </c>
    </row>
    <row r="377" spans="1:6" ht="30" x14ac:dyDescent="0.2">
      <c r="A377" s="1" t="s">
        <v>87</v>
      </c>
      <c r="B377" s="2" t="s">
        <v>19</v>
      </c>
      <c r="C377" s="2" t="s">
        <v>7</v>
      </c>
      <c r="D377" s="56" t="s">
        <v>147</v>
      </c>
      <c r="E377" s="24" t="s">
        <v>84</v>
      </c>
      <c r="F377" s="27">
        <v>2163851.2999999998</v>
      </c>
    </row>
    <row r="378" spans="1:6" ht="30" x14ac:dyDescent="0.2">
      <c r="A378" s="53" t="s">
        <v>449</v>
      </c>
      <c r="B378" s="2" t="s">
        <v>19</v>
      </c>
      <c r="C378" s="2" t="s">
        <v>7</v>
      </c>
      <c r="D378" s="56" t="s">
        <v>121</v>
      </c>
      <c r="E378" s="2"/>
      <c r="F378" s="16">
        <f>F379</f>
        <v>2325046.5</v>
      </c>
    </row>
    <row r="379" spans="1:6" ht="33" customHeight="1" x14ac:dyDescent="0.2">
      <c r="A379" s="53" t="s">
        <v>148</v>
      </c>
      <c r="B379" s="2" t="s">
        <v>19</v>
      </c>
      <c r="C379" s="2" t="s">
        <v>7</v>
      </c>
      <c r="D379" s="56" t="s">
        <v>144</v>
      </c>
      <c r="E379" s="24"/>
      <c r="F379" s="27">
        <f>F380</f>
        <v>2325046.5</v>
      </c>
    </row>
    <row r="380" spans="1:6" x14ac:dyDescent="0.2">
      <c r="A380" s="1" t="s">
        <v>149</v>
      </c>
      <c r="B380" s="2" t="s">
        <v>19</v>
      </c>
      <c r="C380" s="2" t="s">
        <v>7</v>
      </c>
      <c r="D380" s="56" t="s">
        <v>150</v>
      </c>
      <c r="E380" s="24"/>
      <c r="F380" s="27">
        <f>F381</f>
        <v>2325046.5</v>
      </c>
    </row>
    <row r="381" spans="1:6" ht="30" x14ac:dyDescent="0.2">
      <c r="A381" s="1" t="s">
        <v>249</v>
      </c>
      <c r="B381" s="2" t="s">
        <v>19</v>
      </c>
      <c r="C381" s="2" t="s">
        <v>7</v>
      </c>
      <c r="D381" s="56" t="s">
        <v>151</v>
      </c>
      <c r="E381" s="2"/>
      <c r="F381" s="16">
        <f>F382</f>
        <v>2325046.5</v>
      </c>
    </row>
    <row r="382" spans="1:6" ht="30" x14ac:dyDescent="0.2">
      <c r="A382" s="1" t="s">
        <v>87</v>
      </c>
      <c r="B382" s="2" t="s">
        <v>19</v>
      </c>
      <c r="C382" s="2" t="s">
        <v>7</v>
      </c>
      <c r="D382" s="56" t="s">
        <v>151</v>
      </c>
      <c r="E382" s="2" t="s">
        <v>84</v>
      </c>
      <c r="F382" s="16">
        <f>2256932.2+68114.3</f>
        <v>2325046.5</v>
      </c>
    </row>
    <row r="383" spans="1:6" x14ac:dyDescent="0.2">
      <c r="A383" s="12" t="s">
        <v>39</v>
      </c>
      <c r="B383" s="13" t="s">
        <v>19</v>
      </c>
      <c r="C383" s="13" t="s">
        <v>9</v>
      </c>
      <c r="D383" s="13"/>
      <c r="E383" s="13"/>
      <c r="F383" s="18">
        <f>F384+F389</f>
        <v>6698254</v>
      </c>
    </row>
    <row r="384" spans="1:6" ht="30" x14ac:dyDescent="0.2">
      <c r="A384" s="69" t="s">
        <v>579</v>
      </c>
      <c r="B384" s="2" t="s">
        <v>19</v>
      </c>
      <c r="C384" s="2" t="s">
        <v>9</v>
      </c>
      <c r="D384" s="56" t="s">
        <v>121</v>
      </c>
      <c r="E384" s="13"/>
      <c r="F384" s="27">
        <f>F385</f>
        <v>4888826.9000000004</v>
      </c>
    </row>
    <row r="385" spans="1:6" ht="29.25" customHeight="1" x14ac:dyDescent="0.2">
      <c r="A385" s="70" t="s">
        <v>598</v>
      </c>
      <c r="B385" s="2" t="s">
        <v>19</v>
      </c>
      <c r="C385" s="2" t="s">
        <v>9</v>
      </c>
      <c r="D385" s="56" t="s">
        <v>122</v>
      </c>
      <c r="E385" s="13"/>
      <c r="F385" s="27">
        <f>F386</f>
        <v>4888826.9000000004</v>
      </c>
    </row>
    <row r="386" spans="1:6" ht="90" x14ac:dyDescent="0.2">
      <c r="A386" s="1" t="s">
        <v>596</v>
      </c>
      <c r="B386" s="2" t="s">
        <v>19</v>
      </c>
      <c r="C386" s="2" t="s">
        <v>9</v>
      </c>
      <c r="D386" s="56" t="s">
        <v>123</v>
      </c>
      <c r="E386" s="2"/>
      <c r="F386" s="16">
        <f>F387</f>
        <v>4888826.9000000004</v>
      </c>
    </row>
    <row r="387" spans="1:6" ht="90" x14ac:dyDescent="0.2">
      <c r="A387" s="1" t="s">
        <v>156</v>
      </c>
      <c r="B387" s="2" t="s">
        <v>19</v>
      </c>
      <c r="C387" s="2" t="s">
        <v>9</v>
      </c>
      <c r="D387" s="56" t="s">
        <v>178</v>
      </c>
      <c r="E387" s="2"/>
      <c r="F387" s="16">
        <f>F388</f>
        <v>4888826.9000000004</v>
      </c>
    </row>
    <row r="388" spans="1:6" ht="30" x14ac:dyDescent="0.2">
      <c r="A388" s="1" t="s">
        <v>87</v>
      </c>
      <c r="B388" s="2" t="s">
        <v>19</v>
      </c>
      <c r="C388" s="2" t="s">
        <v>9</v>
      </c>
      <c r="D388" s="56" t="s">
        <v>178</v>
      </c>
      <c r="E388" s="2" t="s">
        <v>84</v>
      </c>
      <c r="F388" s="16">
        <v>4888826.9000000004</v>
      </c>
    </row>
    <row r="389" spans="1:6" ht="30" x14ac:dyDescent="0.2">
      <c r="A389" s="53" t="s">
        <v>449</v>
      </c>
      <c r="B389" s="2" t="s">
        <v>19</v>
      </c>
      <c r="C389" s="2" t="s">
        <v>9</v>
      </c>
      <c r="D389" s="56" t="s">
        <v>121</v>
      </c>
      <c r="E389" s="24"/>
      <c r="F389" s="27">
        <f>F390</f>
        <v>1809427.1</v>
      </c>
    </row>
    <row r="390" spans="1:6" ht="30" x14ac:dyDescent="0.2">
      <c r="A390" s="53" t="s">
        <v>333</v>
      </c>
      <c r="B390" s="2" t="s">
        <v>19</v>
      </c>
      <c r="C390" s="2" t="s">
        <v>9</v>
      </c>
      <c r="D390" s="56" t="s">
        <v>122</v>
      </c>
      <c r="E390" s="2"/>
      <c r="F390" s="16">
        <f>F391</f>
        <v>1809427.1</v>
      </c>
    </row>
    <row r="391" spans="1:6" x14ac:dyDescent="0.2">
      <c r="A391" s="26" t="s">
        <v>250</v>
      </c>
      <c r="B391" s="2" t="s">
        <v>19</v>
      </c>
      <c r="C391" s="2" t="s">
        <v>9</v>
      </c>
      <c r="D391" s="56" t="s">
        <v>153</v>
      </c>
      <c r="E391" s="2"/>
      <c r="F391" s="16">
        <f>F392+F396+F394</f>
        <v>1809427.1</v>
      </c>
    </row>
    <row r="392" spans="1:6" ht="30" x14ac:dyDescent="0.2">
      <c r="A392" s="26" t="s">
        <v>251</v>
      </c>
      <c r="B392" s="2" t="s">
        <v>19</v>
      </c>
      <c r="C392" s="2" t="s">
        <v>9</v>
      </c>
      <c r="D392" s="56" t="s">
        <v>154</v>
      </c>
      <c r="E392" s="2"/>
      <c r="F392" s="16">
        <f>F393</f>
        <v>1736141.3</v>
      </c>
    </row>
    <row r="393" spans="1:6" ht="30" x14ac:dyDescent="0.2">
      <c r="A393" s="1" t="s">
        <v>87</v>
      </c>
      <c r="B393" s="2" t="s">
        <v>19</v>
      </c>
      <c r="C393" s="2" t="s">
        <v>9</v>
      </c>
      <c r="D393" s="56" t="s">
        <v>154</v>
      </c>
      <c r="E393" s="2" t="s">
        <v>84</v>
      </c>
      <c r="F393" s="16">
        <f>1600995+135146.3</f>
        <v>1736141.3</v>
      </c>
    </row>
    <row r="394" spans="1:6" ht="30" x14ac:dyDescent="0.2">
      <c r="A394" s="1" t="s">
        <v>595</v>
      </c>
      <c r="B394" s="2" t="s">
        <v>19</v>
      </c>
      <c r="C394" s="2" t="s">
        <v>9</v>
      </c>
      <c r="D394" s="56" t="s">
        <v>507</v>
      </c>
      <c r="E394" s="2"/>
      <c r="F394" s="16">
        <f>F395</f>
        <v>9900</v>
      </c>
    </row>
    <row r="395" spans="1:6" ht="30" x14ac:dyDescent="0.2">
      <c r="A395" s="1" t="s">
        <v>87</v>
      </c>
      <c r="B395" s="2" t="s">
        <v>19</v>
      </c>
      <c r="C395" s="2" t="s">
        <v>9</v>
      </c>
      <c r="D395" s="56" t="s">
        <v>507</v>
      </c>
      <c r="E395" s="2" t="s">
        <v>84</v>
      </c>
      <c r="F395" s="16">
        <v>9900</v>
      </c>
    </row>
    <row r="396" spans="1:6" ht="30" x14ac:dyDescent="0.2">
      <c r="A396" s="26" t="s">
        <v>305</v>
      </c>
      <c r="B396" s="2" t="s">
        <v>19</v>
      </c>
      <c r="C396" s="2" t="s">
        <v>9</v>
      </c>
      <c r="D396" s="56" t="s">
        <v>155</v>
      </c>
      <c r="E396" s="2"/>
      <c r="F396" s="16">
        <f>F397</f>
        <v>63385.8</v>
      </c>
    </row>
    <row r="397" spans="1:6" ht="30" x14ac:dyDescent="0.2">
      <c r="A397" s="1" t="s">
        <v>87</v>
      </c>
      <c r="B397" s="2" t="s">
        <v>19</v>
      </c>
      <c r="C397" s="2" t="s">
        <v>9</v>
      </c>
      <c r="D397" s="56" t="s">
        <v>155</v>
      </c>
      <c r="E397" s="2" t="s">
        <v>84</v>
      </c>
      <c r="F397" s="16">
        <f>67513.6-4127.8</f>
        <v>63385.8</v>
      </c>
    </row>
    <row r="398" spans="1:6" s="35" customFormat="1" ht="14.25" x14ac:dyDescent="0.2">
      <c r="A398" s="52" t="s">
        <v>385</v>
      </c>
      <c r="B398" s="32" t="s">
        <v>19</v>
      </c>
      <c r="C398" s="32" t="s">
        <v>12</v>
      </c>
      <c r="D398" s="64"/>
      <c r="E398" s="32"/>
      <c r="F398" s="18">
        <f>F399+F406+F427</f>
        <v>2127588.7999999998</v>
      </c>
    </row>
    <row r="399" spans="1:6" s="29" customFormat="1" ht="30" x14ac:dyDescent="0.2">
      <c r="A399" s="53" t="s">
        <v>449</v>
      </c>
      <c r="B399" s="24" t="s">
        <v>19</v>
      </c>
      <c r="C399" s="24" t="s">
        <v>12</v>
      </c>
      <c r="D399" s="56" t="s">
        <v>121</v>
      </c>
      <c r="E399" s="24"/>
      <c r="F399" s="27">
        <f>F400</f>
        <v>1172138.7</v>
      </c>
    </row>
    <row r="400" spans="1:6" ht="30" x14ac:dyDescent="0.2">
      <c r="A400" s="46" t="s">
        <v>248</v>
      </c>
      <c r="B400" s="2" t="s">
        <v>19</v>
      </c>
      <c r="C400" s="2" t="s">
        <v>12</v>
      </c>
      <c r="D400" s="4" t="s">
        <v>157</v>
      </c>
      <c r="E400" s="2"/>
      <c r="F400" s="16">
        <f>F401</f>
        <v>1172138.7</v>
      </c>
    </row>
    <row r="401" spans="1:6" ht="30" x14ac:dyDescent="0.2">
      <c r="A401" s="25" t="s">
        <v>170</v>
      </c>
      <c r="B401" s="2" t="s">
        <v>19</v>
      </c>
      <c r="C401" s="2" t="s">
        <v>12</v>
      </c>
      <c r="D401" s="4" t="s">
        <v>158</v>
      </c>
      <c r="E401" s="2"/>
      <c r="F401" s="16">
        <f>F402+F404</f>
        <v>1172138.7</v>
      </c>
    </row>
    <row r="402" spans="1:6" ht="45" x14ac:dyDescent="0.2">
      <c r="A402" s="25" t="s">
        <v>252</v>
      </c>
      <c r="B402" s="2" t="s">
        <v>19</v>
      </c>
      <c r="C402" s="2" t="s">
        <v>12</v>
      </c>
      <c r="D402" s="4" t="s">
        <v>159</v>
      </c>
      <c r="E402" s="2"/>
      <c r="F402" s="16">
        <f>F403</f>
        <v>514290</v>
      </c>
    </row>
    <row r="403" spans="1:6" ht="30" x14ac:dyDescent="0.2">
      <c r="A403" s="1" t="s">
        <v>87</v>
      </c>
      <c r="B403" s="2" t="s">
        <v>19</v>
      </c>
      <c r="C403" s="2" t="s">
        <v>12</v>
      </c>
      <c r="D403" s="4" t="s">
        <v>159</v>
      </c>
      <c r="E403" s="2">
        <v>600</v>
      </c>
      <c r="F403" s="16">
        <f>497633.4+16656.6</f>
        <v>514290</v>
      </c>
    </row>
    <row r="404" spans="1:6" ht="45" x14ac:dyDescent="0.2">
      <c r="A404" s="57" t="s">
        <v>253</v>
      </c>
      <c r="B404" s="2" t="s">
        <v>19</v>
      </c>
      <c r="C404" s="2" t="s">
        <v>12</v>
      </c>
      <c r="D404" s="4" t="s">
        <v>160</v>
      </c>
      <c r="E404" s="2"/>
      <c r="F404" s="16">
        <f>F405</f>
        <v>657848.69999999995</v>
      </c>
    </row>
    <row r="405" spans="1:6" ht="30" x14ac:dyDescent="0.2">
      <c r="A405" s="1" t="s">
        <v>87</v>
      </c>
      <c r="B405" s="2" t="s">
        <v>19</v>
      </c>
      <c r="C405" s="2" t="s">
        <v>12</v>
      </c>
      <c r="D405" s="4" t="s">
        <v>160</v>
      </c>
      <c r="E405" s="2">
        <v>600</v>
      </c>
      <c r="F405" s="16">
        <f>633472+24376.7</f>
        <v>657848.69999999995</v>
      </c>
    </row>
    <row r="406" spans="1:6" ht="30" x14ac:dyDescent="0.2">
      <c r="A406" s="47" t="s">
        <v>452</v>
      </c>
      <c r="B406" s="2" t="s">
        <v>19</v>
      </c>
      <c r="C406" s="2" t="s">
        <v>12</v>
      </c>
      <c r="D406" s="4" t="s">
        <v>127</v>
      </c>
      <c r="E406" s="2"/>
      <c r="F406" s="16">
        <f>F407+F423</f>
        <v>479567.39999999997</v>
      </c>
    </row>
    <row r="407" spans="1:6" ht="45" x14ac:dyDescent="0.2">
      <c r="A407" s="25" t="s">
        <v>544</v>
      </c>
      <c r="B407" s="2" t="s">
        <v>19</v>
      </c>
      <c r="C407" s="2" t="s">
        <v>12</v>
      </c>
      <c r="D407" s="4" t="s">
        <v>161</v>
      </c>
      <c r="E407" s="2"/>
      <c r="F407" s="16">
        <f>F408+F411+F414+F417+F420</f>
        <v>478567.39999999997</v>
      </c>
    </row>
    <row r="408" spans="1:6" ht="30" x14ac:dyDescent="0.2">
      <c r="A408" s="25" t="s">
        <v>170</v>
      </c>
      <c r="B408" s="2" t="s">
        <v>19</v>
      </c>
      <c r="C408" s="2" t="s">
        <v>12</v>
      </c>
      <c r="D408" s="4" t="s">
        <v>162</v>
      </c>
      <c r="E408" s="2"/>
      <c r="F408" s="16">
        <f>F409</f>
        <v>474520.3</v>
      </c>
    </row>
    <row r="409" spans="1:6" ht="45" x14ac:dyDescent="0.2">
      <c r="A409" s="57" t="s">
        <v>545</v>
      </c>
      <c r="B409" s="2" t="s">
        <v>19</v>
      </c>
      <c r="C409" s="2" t="s">
        <v>12</v>
      </c>
      <c r="D409" s="4" t="s">
        <v>163</v>
      </c>
      <c r="E409" s="2"/>
      <c r="F409" s="16">
        <f>F410</f>
        <v>474520.3</v>
      </c>
    </row>
    <row r="410" spans="1:6" ht="30" x14ac:dyDescent="0.2">
      <c r="A410" s="1" t="s">
        <v>87</v>
      </c>
      <c r="B410" s="2" t="s">
        <v>19</v>
      </c>
      <c r="C410" s="2" t="s">
        <v>12</v>
      </c>
      <c r="D410" s="4" t="s">
        <v>163</v>
      </c>
      <c r="E410" s="2">
        <v>600</v>
      </c>
      <c r="F410" s="16">
        <f>452777.6+21742.7</f>
        <v>474520.3</v>
      </c>
    </row>
    <row r="411" spans="1:6" ht="30" x14ac:dyDescent="0.2">
      <c r="A411" s="1" t="s">
        <v>171</v>
      </c>
      <c r="B411" s="2" t="s">
        <v>19</v>
      </c>
      <c r="C411" s="2" t="s">
        <v>12</v>
      </c>
      <c r="D411" s="4" t="s">
        <v>164</v>
      </c>
      <c r="E411" s="2"/>
      <c r="F411" s="16">
        <f>F412</f>
        <v>2000</v>
      </c>
    </row>
    <row r="412" spans="1:6" ht="20.25" customHeight="1" x14ac:dyDescent="0.2">
      <c r="A412" s="1" t="s">
        <v>172</v>
      </c>
      <c r="B412" s="2" t="s">
        <v>19</v>
      </c>
      <c r="C412" s="2" t="s">
        <v>12</v>
      </c>
      <c r="D412" s="4" t="s">
        <v>165</v>
      </c>
      <c r="E412" s="2"/>
      <c r="F412" s="16">
        <f>F413</f>
        <v>2000</v>
      </c>
    </row>
    <row r="413" spans="1:6" ht="30" x14ac:dyDescent="0.2">
      <c r="A413" s="1" t="s">
        <v>87</v>
      </c>
      <c r="B413" s="2" t="s">
        <v>19</v>
      </c>
      <c r="C413" s="2" t="s">
        <v>12</v>
      </c>
      <c r="D413" s="4" t="s">
        <v>165</v>
      </c>
      <c r="E413" s="2">
        <v>600</v>
      </c>
      <c r="F413" s="16">
        <v>2000</v>
      </c>
    </row>
    <row r="414" spans="1:6" ht="30" x14ac:dyDescent="0.2">
      <c r="A414" s="1" t="s">
        <v>173</v>
      </c>
      <c r="B414" s="2" t="s">
        <v>19</v>
      </c>
      <c r="C414" s="2" t="s">
        <v>12</v>
      </c>
      <c r="D414" s="4" t="s">
        <v>166</v>
      </c>
      <c r="E414" s="2"/>
      <c r="F414" s="16">
        <f>F415</f>
        <v>1896.5</v>
      </c>
    </row>
    <row r="415" spans="1:6" ht="48" customHeight="1" x14ac:dyDescent="0.2">
      <c r="A415" s="1" t="s">
        <v>275</v>
      </c>
      <c r="B415" s="2" t="s">
        <v>19</v>
      </c>
      <c r="C415" s="2" t="s">
        <v>12</v>
      </c>
      <c r="D415" s="4" t="s">
        <v>167</v>
      </c>
      <c r="E415" s="2"/>
      <c r="F415" s="16">
        <f>F416</f>
        <v>1896.5</v>
      </c>
    </row>
    <row r="416" spans="1:6" ht="30" x14ac:dyDescent="0.2">
      <c r="A416" s="1" t="s">
        <v>87</v>
      </c>
      <c r="B416" s="2" t="s">
        <v>19</v>
      </c>
      <c r="C416" s="2" t="s">
        <v>12</v>
      </c>
      <c r="D416" s="4" t="s">
        <v>167</v>
      </c>
      <c r="E416" s="2">
        <v>600</v>
      </c>
      <c r="F416" s="16">
        <v>1896.5</v>
      </c>
    </row>
    <row r="417" spans="1:6" ht="60" x14ac:dyDescent="0.2">
      <c r="A417" s="1" t="s">
        <v>552</v>
      </c>
      <c r="B417" s="2" t="s">
        <v>19</v>
      </c>
      <c r="C417" s="2" t="s">
        <v>12</v>
      </c>
      <c r="D417" s="4" t="s">
        <v>459</v>
      </c>
      <c r="E417" s="2"/>
      <c r="F417" s="16">
        <f>F418</f>
        <v>127.1</v>
      </c>
    </row>
    <row r="418" spans="1:6" ht="60" x14ac:dyDescent="0.2">
      <c r="A418" s="1" t="s">
        <v>553</v>
      </c>
      <c r="B418" s="2" t="s">
        <v>19</v>
      </c>
      <c r="C418" s="2" t="s">
        <v>12</v>
      </c>
      <c r="D418" s="4" t="s">
        <v>460</v>
      </c>
      <c r="E418" s="2"/>
      <c r="F418" s="16">
        <f>F419</f>
        <v>127.1</v>
      </c>
    </row>
    <row r="419" spans="1:6" ht="30" x14ac:dyDescent="0.2">
      <c r="A419" s="1" t="s">
        <v>87</v>
      </c>
      <c r="B419" s="2" t="s">
        <v>19</v>
      </c>
      <c r="C419" s="2" t="s">
        <v>12</v>
      </c>
      <c r="D419" s="4" t="s">
        <v>460</v>
      </c>
      <c r="E419" s="2">
        <v>600</v>
      </c>
      <c r="F419" s="16">
        <v>127.1</v>
      </c>
    </row>
    <row r="420" spans="1:6" ht="60" x14ac:dyDescent="0.2">
      <c r="A420" s="1" t="s">
        <v>554</v>
      </c>
      <c r="B420" s="2" t="s">
        <v>19</v>
      </c>
      <c r="C420" s="2" t="s">
        <v>12</v>
      </c>
      <c r="D420" s="4" t="s">
        <v>461</v>
      </c>
      <c r="E420" s="2"/>
      <c r="F420" s="16">
        <f>F421</f>
        <v>23.5</v>
      </c>
    </row>
    <row r="421" spans="1:6" ht="60" x14ac:dyDescent="0.2">
      <c r="A421" s="1" t="s">
        <v>555</v>
      </c>
      <c r="B421" s="2" t="s">
        <v>19</v>
      </c>
      <c r="C421" s="2" t="s">
        <v>12</v>
      </c>
      <c r="D421" s="4" t="s">
        <v>462</v>
      </c>
      <c r="E421" s="2"/>
      <c r="F421" s="16">
        <f>F422</f>
        <v>23.5</v>
      </c>
    </row>
    <row r="422" spans="1:6" ht="30" x14ac:dyDescent="0.2">
      <c r="A422" s="1" t="s">
        <v>87</v>
      </c>
      <c r="B422" s="2" t="s">
        <v>19</v>
      </c>
      <c r="C422" s="2" t="s">
        <v>12</v>
      </c>
      <c r="D422" s="4" t="s">
        <v>462</v>
      </c>
      <c r="E422" s="2">
        <v>600</v>
      </c>
      <c r="F422" s="16">
        <v>23.5</v>
      </c>
    </row>
    <row r="423" spans="1:6" x14ac:dyDescent="0.2">
      <c r="A423" s="28" t="s">
        <v>128</v>
      </c>
      <c r="B423" s="2" t="s">
        <v>19</v>
      </c>
      <c r="C423" s="2" t="s">
        <v>12</v>
      </c>
      <c r="D423" s="4" t="s">
        <v>129</v>
      </c>
      <c r="E423" s="2"/>
      <c r="F423" s="16">
        <f>F424</f>
        <v>1000</v>
      </c>
    </row>
    <row r="424" spans="1:6" ht="45" x14ac:dyDescent="0.2">
      <c r="A424" s="1" t="s">
        <v>228</v>
      </c>
      <c r="B424" s="2" t="s">
        <v>19</v>
      </c>
      <c r="C424" s="2" t="s">
        <v>12</v>
      </c>
      <c r="D424" s="2" t="s">
        <v>169</v>
      </c>
      <c r="E424" s="2"/>
      <c r="F424" s="16">
        <f>F425</f>
        <v>1000</v>
      </c>
    </row>
    <row r="425" spans="1:6" ht="30" x14ac:dyDescent="0.2">
      <c r="A425" s="28" t="s">
        <v>174</v>
      </c>
      <c r="B425" s="2" t="s">
        <v>19</v>
      </c>
      <c r="C425" s="2" t="s">
        <v>12</v>
      </c>
      <c r="D425" s="2" t="s">
        <v>175</v>
      </c>
      <c r="E425" s="2"/>
      <c r="F425" s="16">
        <f>F426</f>
        <v>1000</v>
      </c>
    </row>
    <row r="426" spans="1:6" ht="30" x14ac:dyDescent="0.2">
      <c r="A426" s="1" t="s">
        <v>87</v>
      </c>
      <c r="B426" s="2" t="s">
        <v>19</v>
      </c>
      <c r="C426" s="2" t="s">
        <v>12</v>
      </c>
      <c r="D426" s="2" t="s">
        <v>175</v>
      </c>
      <c r="E426" s="2" t="s">
        <v>84</v>
      </c>
      <c r="F426" s="16">
        <v>1000</v>
      </c>
    </row>
    <row r="427" spans="1:6" ht="30" x14ac:dyDescent="0.2">
      <c r="A427" s="47" t="s">
        <v>451</v>
      </c>
      <c r="B427" s="2" t="s">
        <v>19</v>
      </c>
      <c r="C427" s="2" t="s">
        <v>12</v>
      </c>
      <c r="D427" s="24" t="s">
        <v>263</v>
      </c>
      <c r="E427" s="2"/>
      <c r="F427" s="16">
        <f>F428</f>
        <v>475882.70000000007</v>
      </c>
    </row>
    <row r="428" spans="1:6" ht="30" x14ac:dyDescent="0.2">
      <c r="A428" s="1" t="s">
        <v>176</v>
      </c>
      <c r="B428" s="2" t="s">
        <v>19</v>
      </c>
      <c r="C428" s="2" t="s">
        <v>12</v>
      </c>
      <c r="D428" s="2" t="s">
        <v>270</v>
      </c>
      <c r="E428" s="2"/>
      <c r="F428" s="16">
        <f>F429+F432+F435+F438</f>
        <v>475882.70000000007</v>
      </c>
    </row>
    <row r="429" spans="1:6" ht="30" x14ac:dyDescent="0.2">
      <c r="A429" s="1" t="s">
        <v>170</v>
      </c>
      <c r="B429" s="2" t="s">
        <v>19</v>
      </c>
      <c r="C429" s="2" t="s">
        <v>12</v>
      </c>
      <c r="D429" s="2" t="s">
        <v>271</v>
      </c>
      <c r="E429" s="2"/>
      <c r="F429" s="16">
        <f>F430</f>
        <v>474077.60000000003</v>
      </c>
    </row>
    <row r="430" spans="1:6" ht="60" x14ac:dyDescent="0.2">
      <c r="A430" s="1" t="s">
        <v>177</v>
      </c>
      <c r="B430" s="2" t="s">
        <v>19</v>
      </c>
      <c r="C430" s="2" t="s">
        <v>12</v>
      </c>
      <c r="D430" s="2" t="s">
        <v>272</v>
      </c>
      <c r="E430" s="2"/>
      <c r="F430" s="16">
        <f>F431</f>
        <v>474077.60000000003</v>
      </c>
    </row>
    <row r="431" spans="1:6" ht="30" x14ac:dyDescent="0.2">
      <c r="A431" s="1" t="s">
        <v>87</v>
      </c>
      <c r="B431" s="2" t="s">
        <v>19</v>
      </c>
      <c r="C431" s="2" t="s">
        <v>12</v>
      </c>
      <c r="D431" s="2" t="s">
        <v>272</v>
      </c>
      <c r="E431" s="2" t="s">
        <v>84</v>
      </c>
      <c r="F431" s="16">
        <f>474078.9-1.3</f>
        <v>474077.60000000003</v>
      </c>
    </row>
    <row r="432" spans="1:6" ht="30" x14ac:dyDescent="0.2">
      <c r="A432" s="1" t="s">
        <v>173</v>
      </c>
      <c r="B432" s="2" t="s">
        <v>19</v>
      </c>
      <c r="C432" s="2" t="s">
        <v>12</v>
      </c>
      <c r="D432" s="2" t="s">
        <v>273</v>
      </c>
      <c r="E432" s="2"/>
      <c r="F432" s="16">
        <f>F433</f>
        <v>600</v>
      </c>
    </row>
    <row r="433" spans="1:6" ht="48" customHeight="1" x14ac:dyDescent="0.2">
      <c r="A433" s="1" t="s">
        <v>275</v>
      </c>
      <c r="B433" s="2" t="s">
        <v>19</v>
      </c>
      <c r="C433" s="2" t="s">
        <v>12</v>
      </c>
      <c r="D433" s="2" t="s">
        <v>274</v>
      </c>
      <c r="E433" s="2"/>
      <c r="F433" s="16">
        <f>F434</f>
        <v>600</v>
      </c>
    </row>
    <row r="434" spans="1:6" ht="30" x14ac:dyDescent="0.2">
      <c r="A434" s="1" t="s">
        <v>87</v>
      </c>
      <c r="B434" s="2" t="s">
        <v>19</v>
      </c>
      <c r="C434" s="2" t="s">
        <v>12</v>
      </c>
      <c r="D434" s="2" t="s">
        <v>274</v>
      </c>
      <c r="E434" s="2" t="s">
        <v>84</v>
      </c>
      <c r="F434" s="16">
        <f>1843.9-1243.9</f>
        <v>600</v>
      </c>
    </row>
    <row r="435" spans="1:6" ht="47.25" customHeight="1" x14ac:dyDescent="0.2">
      <c r="A435" s="1" t="s">
        <v>467</v>
      </c>
      <c r="B435" s="2" t="s">
        <v>19</v>
      </c>
      <c r="C435" s="2" t="s">
        <v>12</v>
      </c>
      <c r="D435" s="2" t="s">
        <v>463</v>
      </c>
      <c r="E435" s="2"/>
      <c r="F435" s="16">
        <f>F436</f>
        <v>204.9</v>
      </c>
    </row>
    <row r="436" spans="1:6" ht="45" x14ac:dyDescent="0.2">
      <c r="A436" s="1" t="s">
        <v>468</v>
      </c>
      <c r="B436" s="2" t="s">
        <v>19</v>
      </c>
      <c r="C436" s="2" t="s">
        <v>12</v>
      </c>
      <c r="D436" s="2" t="s">
        <v>464</v>
      </c>
      <c r="E436" s="2"/>
      <c r="F436" s="16">
        <f>F437</f>
        <v>204.9</v>
      </c>
    </row>
    <row r="437" spans="1:6" ht="30" x14ac:dyDescent="0.2">
      <c r="A437" s="1" t="s">
        <v>87</v>
      </c>
      <c r="B437" s="2" t="s">
        <v>19</v>
      </c>
      <c r="C437" s="2" t="s">
        <v>12</v>
      </c>
      <c r="D437" s="2" t="s">
        <v>464</v>
      </c>
      <c r="E437" s="2" t="s">
        <v>84</v>
      </c>
      <c r="F437" s="16">
        <v>204.9</v>
      </c>
    </row>
    <row r="438" spans="1:6" ht="46.5" customHeight="1" x14ac:dyDescent="0.2">
      <c r="A438" s="1" t="s">
        <v>469</v>
      </c>
      <c r="B438" s="2" t="s">
        <v>19</v>
      </c>
      <c r="C438" s="2" t="s">
        <v>12</v>
      </c>
      <c r="D438" s="2" t="s">
        <v>465</v>
      </c>
      <c r="E438" s="2"/>
      <c r="F438" s="16">
        <f>F439</f>
        <v>1000.2</v>
      </c>
    </row>
    <row r="439" spans="1:6" ht="48" customHeight="1" x14ac:dyDescent="0.2">
      <c r="A439" s="1" t="s">
        <v>470</v>
      </c>
      <c r="B439" s="2" t="s">
        <v>19</v>
      </c>
      <c r="C439" s="2" t="s">
        <v>12</v>
      </c>
      <c r="D439" s="2" t="s">
        <v>466</v>
      </c>
      <c r="E439" s="2"/>
      <c r="F439" s="16">
        <f>F440</f>
        <v>1000.2</v>
      </c>
    </row>
    <row r="440" spans="1:6" ht="30" x14ac:dyDescent="0.2">
      <c r="A440" s="1" t="s">
        <v>87</v>
      </c>
      <c r="B440" s="2" t="s">
        <v>19</v>
      </c>
      <c r="C440" s="2" t="s">
        <v>12</v>
      </c>
      <c r="D440" s="2" t="s">
        <v>466</v>
      </c>
      <c r="E440" s="2" t="s">
        <v>84</v>
      </c>
      <c r="F440" s="16">
        <v>1000.2</v>
      </c>
    </row>
    <row r="441" spans="1:6" s="35" customFormat="1" ht="14.25" x14ac:dyDescent="0.2">
      <c r="A441" s="42" t="s">
        <v>179</v>
      </c>
      <c r="B441" s="32" t="s">
        <v>19</v>
      </c>
      <c r="C441" s="32" t="s">
        <v>19</v>
      </c>
      <c r="D441" s="32"/>
      <c r="E441" s="32"/>
      <c r="F441" s="18">
        <f>F442+F445+F451</f>
        <v>288624</v>
      </c>
    </row>
    <row r="442" spans="1:6" x14ac:dyDescent="0.2">
      <c r="A442" s="26" t="s">
        <v>94</v>
      </c>
      <c r="B442" s="2" t="s">
        <v>19</v>
      </c>
      <c r="C442" s="2" t="s">
        <v>19</v>
      </c>
      <c r="D442" s="24" t="s">
        <v>98</v>
      </c>
      <c r="E442" s="2"/>
      <c r="F442" s="16">
        <f>F443</f>
        <v>5050</v>
      </c>
    </row>
    <row r="443" spans="1:6" x14ac:dyDescent="0.2">
      <c r="A443" s="26" t="s">
        <v>185</v>
      </c>
      <c r="B443" s="2" t="s">
        <v>19</v>
      </c>
      <c r="C443" s="2" t="s">
        <v>19</v>
      </c>
      <c r="D443" s="24" t="s">
        <v>290</v>
      </c>
      <c r="E443" s="2"/>
      <c r="F443" s="16">
        <f>F444</f>
        <v>5050</v>
      </c>
    </row>
    <row r="444" spans="1:6" ht="30" x14ac:dyDescent="0.2">
      <c r="A444" s="47" t="s">
        <v>82</v>
      </c>
      <c r="B444" s="2" t="s">
        <v>19</v>
      </c>
      <c r="C444" s="2" t="s">
        <v>19</v>
      </c>
      <c r="D444" s="24" t="s">
        <v>290</v>
      </c>
      <c r="E444" s="2" t="s">
        <v>80</v>
      </c>
      <c r="F444" s="16">
        <v>5050</v>
      </c>
    </row>
    <row r="445" spans="1:6" s="29" customFormat="1" ht="30" x14ac:dyDescent="0.2">
      <c r="A445" s="47" t="s">
        <v>413</v>
      </c>
      <c r="B445" s="2" t="s">
        <v>19</v>
      </c>
      <c r="C445" s="2" t="s">
        <v>19</v>
      </c>
      <c r="D445" s="24" t="s">
        <v>409</v>
      </c>
      <c r="E445" s="24"/>
      <c r="F445" s="27">
        <f>F446</f>
        <v>3530.5</v>
      </c>
    </row>
    <row r="446" spans="1:6" s="29" customFormat="1" ht="30" x14ac:dyDescent="0.2">
      <c r="A446" s="28" t="s">
        <v>523</v>
      </c>
      <c r="B446" s="2" t="s">
        <v>19</v>
      </c>
      <c r="C446" s="2" t="s">
        <v>19</v>
      </c>
      <c r="D446" s="24" t="s">
        <v>502</v>
      </c>
      <c r="E446" s="24"/>
      <c r="F446" s="27">
        <f>F447+F449</f>
        <v>3530.5</v>
      </c>
    </row>
    <row r="447" spans="1:6" s="29" customFormat="1" ht="30" x14ac:dyDescent="0.2">
      <c r="A447" s="28" t="s">
        <v>524</v>
      </c>
      <c r="B447" s="2" t="s">
        <v>19</v>
      </c>
      <c r="C447" s="2" t="s">
        <v>19</v>
      </c>
      <c r="D447" s="24" t="s">
        <v>504</v>
      </c>
      <c r="E447" s="24"/>
      <c r="F447" s="27">
        <f>F448</f>
        <v>1564.1999999999998</v>
      </c>
    </row>
    <row r="448" spans="1:6" s="29" customFormat="1" ht="30" x14ac:dyDescent="0.2">
      <c r="A448" s="1" t="s">
        <v>87</v>
      </c>
      <c r="B448" s="2" t="s">
        <v>19</v>
      </c>
      <c r="C448" s="2" t="s">
        <v>19</v>
      </c>
      <c r="D448" s="24" t="s">
        <v>505</v>
      </c>
      <c r="E448" s="24" t="s">
        <v>84</v>
      </c>
      <c r="F448" s="27">
        <f>1670.6-106.4</f>
        <v>1564.1999999999998</v>
      </c>
    </row>
    <row r="449" spans="1:6" s="29" customFormat="1" ht="30" x14ac:dyDescent="0.2">
      <c r="A449" s="28" t="s">
        <v>525</v>
      </c>
      <c r="B449" s="2" t="s">
        <v>19</v>
      </c>
      <c r="C449" s="2" t="s">
        <v>19</v>
      </c>
      <c r="D449" s="24" t="s">
        <v>503</v>
      </c>
      <c r="E449" s="24"/>
      <c r="F449" s="27">
        <f>F450</f>
        <v>1966.3</v>
      </c>
    </row>
    <row r="450" spans="1:6" s="29" customFormat="1" ht="30" x14ac:dyDescent="0.2">
      <c r="A450" s="1" t="s">
        <v>87</v>
      </c>
      <c r="B450" s="2" t="s">
        <v>19</v>
      </c>
      <c r="C450" s="2" t="s">
        <v>19</v>
      </c>
      <c r="D450" s="24" t="s">
        <v>506</v>
      </c>
      <c r="E450" s="24" t="s">
        <v>84</v>
      </c>
      <c r="F450" s="27">
        <v>1966.3</v>
      </c>
    </row>
    <row r="451" spans="1:6" ht="30" x14ac:dyDescent="0.2">
      <c r="A451" s="47" t="s">
        <v>450</v>
      </c>
      <c r="B451" s="2" t="s">
        <v>19</v>
      </c>
      <c r="C451" s="2" t="s">
        <v>19</v>
      </c>
      <c r="D451" s="24" t="s">
        <v>259</v>
      </c>
      <c r="E451" s="2"/>
      <c r="F451" s="16">
        <f>F452+F465+F477</f>
        <v>280043.5</v>
      </c>
    </row>
    <row r="452" spans="1:6" ht="30" x14ac:dyDescent="0.2">
      <c r="A452" s="1" t="s">
        <v>180</v>
      </c>
      <c r="B452" s="2" t="s">
        <v>19</v>
      </c>
      <c r="C452" s="2" t="s">
        <v>19</v>
      </c>
      <c r="D452" s="24" t="s">
        <v>276</v>
      </c>
      <c r="E452" s="2"/>
      <c r="F452" s="16">
        <f>F453+F456+F459+F462</f>
        <v>269437.5</v>
      </c>
    </row>
    <row r="453" spans="1:6" ht="19.5" customHeight="1" x14ac:dyDescent="0.2">
      <c r="A453" s="1" t="s">
        <v>181</v>
      </c>
      <c r="B453" s="2" t="s">
        <v>19</v>
      </c>
      <c r="C453" s="2" t="s">
        <v>19</v>
      </c>
      <c r="D453" s="24" t="s">
        <v>277</v>
      </c>
      <c r="E453" s="2"/>
      <c r="F453" s="16">
        <f>F454</f>
        <v>267859.5</v>
      </c>
    </row>
    <row r="454" spans="1:6" ht="30" x14ac:dyDescent="0.2">
      <c r="A454" s="1" t="s">
        <v>182</v>
      </c>
      <c r="B454" s="2" t="s">
        <v>19</v>
      </c>
      <c r="C454" s="2" t="s">
        <v>19</v>
      </c>
      <c r="D454" s="24" t="s">
        <v>278</v>
      </c>
      <c r="E454" s="2"/>
      <c r="F454" s="16">
        <f>F455</f>
        <v>267859.5</v>
      </c>
    </row>
    <row r="455" spans="1:6" ht="30" x14ac:dyDescent="0.2">
      <c r="A455" s="1" t="s">
        <v>87</v>
      </c>
      <c r="B455" s="2" t="s">
        <v>19</v>
      </c>
      <c r="C455" s="2" t="s">
        <v>19</v>
      </c>
      <c r="D455" s="24" t="s">
        <v>278</v>
      </c>
      <c r="E455" s="2" t="s">
        <v>84</v>
      </c>
      <c r="F455" s="16">
        <v>267859.5</v>
      </c>
    </row>
    <row r="456" spans="1:6" s="29" customFormat="1" ht="30" x14ac:dyDescent="0.2">
      <c r="A456" s="28" t="s">
        <v>173</v>
      </c>
      <c r="B456" s="24" t="s">
        <v>19</v>
      </c>
      <c r="C456" s="24" t="s">
        <v>19</v>
      </c>
      <c r="D456" s="24" t="s">
        <v>279</v>
      </c>
      <c r="E456" s="24"/>
      <c r="F456" s="27">
        <f>F457</f>
        <v>1100</v>
      </c>
    </row>
    <row r="457" spans="1:6" ht="48" customHeight="1" x14ac:dyDescent="0.2">
      <c r="A457" s="1" t="s">
        <v>275</v>
      </c>
      <c r="B457" s="2" t="s">
        <v>19</v>
      </c>
      <c r="C457" s="2" t="s">
        <v>19</v>
      </c>
      <c r="D457" s="24" t="s">
        <v>280</v>
      </c>
      <c r="E457" s="2"/>
      <c r="F457" s="16">
        <f>F458</f>
        <v>1100</v>
      </c>
    </row>
    <row r="458" spans="1:6" ht="30" x14ac:dyDescent="0.2">
      <c r="A458" s="1" t="s">
        <v>87</v>
      </c>
      <c r="B458" s="2" t="s">
        <v>19</v>
      </c>
      <c r="C458" s="2" t="s">
        <v>19</v>
      </c>
      <c r="D458" s="24" t="s">
        <v>280</v>
      </c>
      <c r="E458" s="2" t="s">
        <v>84</v>
      </c>
      <c r="F458" s="16">
        <v>1100</v>
      </c>
    </row>
    <row r="459" spans="1:6" ht="45" x14ac:dyDescent="0.2">
      <c r="A459" s="1" t="s">
        <v>526</v>
      </c>
      <c r="B459" s="2" t="s">
        <v>19</v>
      </c>
      <c r="C459" s="2" t="s">
        <v>19</v>
      </c>
      <c r="D459" s="24" t="s">
        <v>508</v>
      </c>
      <c r="E459" s="2"/>
      <c r="F459" s="16">
        <f>F460</f>
        <v>350</v>
      </c>
    </row>
    <row r="460" spans="1:6" ht="45" x14ac:dyDescent="0.2">
      <c r="A460" s="1" t="s">
        <v>527</v>
      </c>
      <c r="B460" s="2" t="s">
        <v>19</v>
      </c>
      <c r="C460" s="2" t="s">
        <v>19</v>
      </c>
      <c r="D460" s="24" t="s">
        <v>509</v>
      </c>
      <c r="E460" s="2"/>
      <c r="F460" s="16">
        <f>F461</f>
        <v>350</v>
      </c>
    </row>
    <row r="461" spans="1:6" ht="30" x14ac:dyDescent="0.2">
      <c r="A461" s="1" t="s">
        <v>87</v>
      </c>
      <c r="B461" s="2" t="s">
        <v>19</v>
      </c>
      <c r="C461" s="2" t="s">
        <v>19</v>
      </c>
      <c r="D461" s="24" t="s">
        <v>509</v>
      </c>
      <c r="E461" s="2" t="s">
        <v>84</v>
      </c>
      <c r="F461" s="16">
        <v>350</v>
      </c>
    </row>
    <row r="462" spans="1:6" ht="33" customHeight="1" x14ac:dyDescent="0.2">
      <c r="A462" s="1" t="s">
        <v>528</v>
      </c>
      <c r="B462" s="2" t="s">
        <v>19</v>
      </c>
      <c r="C462" s="2" t="s">
        <v>19</v>
      </c>
      <c r="D462" s="24" t="s">
        <v>510</v>
      </c>
      <c r="E462" s="2"/>
      <c r="F462" s="16">
        <f>F463</f>
        <v>128</v>
      </c>
    </row>
    <row r="463" spans="1:6" ht="45" x14ac:dyDescent="0.2">
      <c r="A463" s="1" t="s">
        <v>529</v>
      </c>
      <c r="B463" s="2" t="s">
        <v>19</v>
      </c>
      <c r="C463" s="2" t="s">
        <v>19</v>
      </c>
      <c r="D463" s="24" t="s">
        <v>511</v>
      </c>
      <c r="E463" s="2"/>
      <c r="F463" s="16">
        <f>F464</f>
        <v>128</v>
      </c>
    </row>
    <row r="464" spans="1:6" ht="30" x14ac:dyDescent="0.2">
      <c r="A464" s="1" t="s">
        <v>87</v>
      </c>
      <c r="B464" s="2" t="s">
        <v>19</v>
      </c>
      <c r="C464" s="2" t="s">
        <v>19</v>
      </c>
      <c r="D464" s="24" t="s">
        <v>511</v>
      </c>
      <c r="E464" s="2" t="s">
        <v>84</v>
      </c>
      <c r="F464" s="16">
        <v>128</v>
      </c>
    </row>
    <row r="465" spans="1:6" ht="30" x14ac:dyDescent="0.2">
      <c r="A465" s="47" t="s">
        <v>183</v>
      </c>
      <c r="B465" s="2" t="s">
        <v>19</v>
      </c>
      <c r="C465" s="2" t="s">
        <v>19</v>
      </c>
      <c r="D465" s="24" t="s">
        <v>281</v>
      </c>
      <c r="E465" s="2"/>
      <c r="F465" s="16">
        <f>F466+F470+F474</f>
        <v>9706</v>
      </c>
    </row>
    <row r="466" spans="1:6" ht="30" x14ac:dyDescent="0.2">
      <c r="A466" s="43" t="s">
        <v>184</v>
      </c>
      <c r="B466" s="2" t="s">
        <v>19</v>
      </c>
      <c r="C466" s="2" t="s">
        <v>19</v>
      </c>
      <c r="D466" s="24" t="s">
        <v>282</v>
      </c>
      <c r="E466" s="2"/>
      <c r="F466" s="16">
        <f>F467</f>
        <v>8466</v>
      </c>
    </row>
    <row r="467" spans="1:6" ht="18" customHeight="1" x14ac:dyDescent="0.2">
      <c r="A467" s="43" t="s">
        <v>185</v>
      </c>
      <c r="B467" s="2" t="s">
        <v>19</v>
      </c>
      <c r="C467" s="2" t="s">
        <v>19</v>
      </c>
      <c r="D467" s="24" t="s">
        <v>283</v>
      </c>
      <c r="E467" s="2"/>
      <c r="F467" s="16">
        <f>SUM(F468:F469)</f>
        <v>8466</v>
      </c>
    </row>
    <row r="468" spans="1:6" ht="30" x14ac:dyDescent="0.2">
      <c r="A468" s="47" t="s">
        <v>82</v>
      </c>
      <c r="B468" s="2" t="s">
        <v>19</v>
      </c>
      <c r="C468" s="2" t="s">
        <v>19</v>
      </c>
      <c r="D468" s="24" t="s">
        <v>283</v>
      </c>
      <c r="E468" s="2" t="s">
        <v>80</v>
      </c>
      <c r="F468" s="16">
        <v>5055</v>
      </c>
    </row>
    <row r="469" spans="1:6" x14ac:dyDescent="0.2">
      <c r="A469" s="26" t="s">
        <v>90</v>
      </c>
      <c r="B469" s="2" t="s">
        <v>19</v>
      </c>
      <c r="C469" s="2" t="s">
        <v>19</v>
      </c>
      <c r="D469" s="24" t="s">
        <v>283</v>
      </c>
      <c r="E469" s="2" t="s">
        <v>89</v>
      </c>
      <c r="F469" s="16">
        <v>3411</v>
      </c>
    </row>
    <row r="470" spans="1:6" ht="30" x14ac:dyDescent="0.2">
      <c r="A470" s="26" t="s">
        <v>284</v>
      </c>
      <c r="B470" s="2" t="s">
        <v>19</v>
      </c>
      <c r="C470" s="2" t="s">
        <v>19</v>
      </c>
      <c r="D470" s="24" t="s">
        <v>285</v>
      </c>
      <c r="E470" s="2"/>
      <c r="F470" s="16">
        <f>F471</f>
        <v>1100</v>
      </c>
    </row>
    <row r="471" spans="1:6" ht="30" x14ac:dyDescent="0.2">
      <c r="A471" s="26" t="s">
        <v>286</v>
      </c>
      <c r="B471" s="2" t="s">
        <v>19</v>
      </c>
      <c r="C471" s="2" t="s">
        <v>19</v>
      </c>
      <c r="D471" s="24" t="s">
        <v>287</v>
      </c>
      <c r="E471" s="2"/>
      <c r="F471" s="16">
        <f>SUM(F472:F473)</f>
        <v>1100</v>
      </c>
    </row>
    <row r="472" spans="1:6" ht="30" x14ac:dyDescent="0.2">
      <c r="A472" s="47" t="s">
        <v>82</v>
      </c>
      <c r="B472" s="2" t="s">
        <v>19</v>
      </c>
      <c r="C472" s="2" t="s">
        <v>19</v>
      </c>
      <c r="D472" s="24" t="s">
        <v>287</v>
      </c>
      <c r="E472" s="2" t="s">
        <v>80</v>
      </c>
      <c r="F472" s="16">
        <v>40</v>
      </c>
    </row>
    <row r="473" spans="1:6" x14ac:dyDescent="0.2">
      <c r="A473" s="26" t="s">
        <v>90</v>
      </c>
      <c r="B473" s="2" t="s">
        <v>19</v>
      </c>
      <c r="C473" s="2" t="s">
        <v>19</v>
      </c>
      <c r="D473" s="24" t="s">
        <v>287</v>
      </c>
      <c r="E473" s="2" t="s">
        <v>89</v>
      </c>
      <c r="F473" s="16">
        <v>1060</v>
      </c>
    </row>
    <row r="474" spans="1:6" ht="30" x14ac:dyDescent="0.2">
      <c r="A474" s="26" t="s">
        <v>382</v>
      </c>
      <c r="B474" s="2" t="s">
        <v>19</v>
      </c>
      <c r="C474" s="2" t="s">
        <v>19</v>
      </c>
      <c r="D474" s="24" t="s">
        <v>288</v>
      </c>
      <c r="E474" s="2"/>
      <c r="F474" s="16">
        <f>F475</f>
        <v>140</v>
      </c>
    </row>
    <row r="475" spans="1:6" x14ac:dyDescent="0.2">
      <c r="A475" s="26" t="s">
        <v>383</v>
      </c>
      <c r="B475" s="2" t="s">
        <v>19</v>
      </c>
      <c r="C475" s="2" t="s">
        <v>19</v>
      </c>
      <c r="D475" s="24" t="s">
        <v>289</v>
      </c>
      <c r="E475" s="2"/>
      <c r="F475" s="16">
        <f>F476</f>
        <v>140</v>
      </c>
    </row>
    <row r="476" spans="1:6" ht="30" x14ac:dyDescent="0.2">
      <c r="A476" s="47" t="s">
        <v>82</v>
      </c>
      <c r="B476" s="2" t="s">
        <v>19</v>
      </c>
      <c r="C476" s="2" t="s">
        <v>19</v>
      </c>
      <c r="D476" s="24" t="s">
        <v>289</v>
      </c>
      <c r="E476" s="2" t="s">
        <v>80</v>
      </c>
      <c r="F476" s="16">
        <v>140</v>
      </c>
    </row>
    <row r="477" spans="1:6" ht="30" x14ac:dyDescent="0.2">
      <c r="A477" s="47" t="s">
        <v>474</v>
      </c>
      <c r="B477" s="2" t="s">
        <v>19</v>
      </c>
      <c r="C477" s="2" t="s">
        <v>19</v>
      </c>
      <c r="D477" s="24" t="s">
        <v>471</v>
      </c>
      <c r="E477" s="2"/>
      <c r="F477" s="16">
        <f>F478</f>
        <v>900</v>
      </c>
    </row>
    <row r="478" spans="1:6" ht="30" x14ac:dyDescent="0.2">
      <c r="A478" s="47" t="s">
        <v>476</v>
      </c>
      <c r="B478" s="2" t="s">
        <v>19</v>
      </c>
      <c r="C478" s="2" t="s">
        <v>19</v>
      </c>
      <c r="D478" s="24" t="s">
        <v>472</v>
      </c>
      <c r="E478" s="2"/>
      <c r="F478" s="16">
        <f>F479</f>
        <v>900</v>
      </c>
    </row>
    <row r="479" spans="1:6" ht="30" x14ac:dyDescent="0.2">
      <c r="A479" s="47" t="s">
        <v>475</v>
      </c>
      <c r="B479" s="2" t="s">
        <v>19</v>
      </c>
      <c r="C479" s="2" t="s">
        <v>19</v>
      </c>
      <c r="D479" s="24" t="s">
        <v>473</v>
      </c>
      <c r="E479" s="2"/>
      <c r="F479" s="16">
        <f>F480+F481</f>
        <v>900</v>
      </c>
    </row>
    <row r="480" spans="1:6" ht="30" x14ac:dyDescent="0.2">
      <c r="A480" s="47" t="s">
        <v>82</v>
      </c>
      <c r="B480" s="2" t="s">
        <v>19</v>
      </c>
      <c r="C480" s="2" t="s">
        <v>19</v>
      </c>
      <c r="D480" s="24" t="s">
        <v>473</v>
      </c>
      <c r="E480" s="2" t="s">
        <v>80</v>
      </c>
      <c r="F480" s="16">
        <v>520</v>
      </c>
    </row>
    <row r="481" spans="1:6" x14ac:dyDescent="0.2">
      <c r="A481" s="26" t="s">
        <v>90</v>
      </c>
      <c r="B481" s="2" t="s">
        <v>19</v>
      </c>
      <c r="C481" s="2" t="s">
        <v>19</v>
      </c>
      <c r="D481" s="24" t="s">
        <v>473</v>
      </c>
      <c r="E481" s="2" t="s">
        <v>89</v>
      </c>
      <c r="F481" s="16">
        <v>380</v>
      </c>
    </row>
    <row r="482" spans="1:6" x14ac:dyDescent="0.2">
      <c r="A482" s="12" t="s">
        <v>40</v>
      </c>
      <c r="B482" s="13" t="s">
        <v>19</v>
      </c>
      <c r="C482" s="13" t="s">
        <v>28</v>
      </c>
      <c r="D482" s="13"/>
      <c r="E482" s="13"/>
      <c r="F482" s="18">
        <f>F483+F490+F521+F540+F530</f>
        <v>1696601.6999999997</v>
      </c>
    </row>
    <row r="483" spans="1:6" ht="30" x14ac:dyDescent="0.2">
      <c r="A483" s="67" t="s">
        <v>579</v>
      </c>
      <c r="B483" s="2" t="s">
        <v>19</v>
      </c>
      <c r="C483" s="2" t="s">
        <v>28</v>
      </c>
      <c r="D483" s="56" t="s">
        <v>121</v>
      </c>
      <c r="E483" s="13"/>
      <c r="F483" s="27">
        <f>F484</f>
        <v>23745.200000000001</v>
      </c>
    </row>
    <row r="484" spans="1:6" ht="30.75" customHeight="1" x14ac:dyDescent="0.2">
      <c r="A484" s="70" t="s">
        <v>598</v>
      </c>
      <c r="B484" s="2" t="s">
        <v>19</v>
      </c>
      <c r="C484" s="2" t="s">
        <v>28</v>
      </c>
      <c r="D484" s="56" t="s">
        <v>122</v>
      </c>
      <c r="E484" s="13"/>
      <c r="F484" s="27">
        <f>F485</f>
        <v>23745.200000000001</v>
      </c>
    </row>
    <row r="485" spans="1:6" ht="90" x14ac:dyDescent="0.2">
      <c r="A485" s="1" t="s">
        <v>596</v>
      </c>
      <c r="B485" s="2" t="s">
        <v>19</v>
      </c>
      <c r="C485" s="2" t="s">
        <v>28</v>
      </c>
      <c r="D485" s="2" t="s">
        <v>123</v>
      </c>
      <c r="E485" s="2"/>
      <c r="F485" s="16">
        <f>F486</f>
        <v>23745.200000000001</v>
      </c>
    </row>
    <row r="486" spans="1:6" ht="30" x14ac:dyDescent="0.2">
      <c r="A486" s="43" t="s">
        <v>197</v>
      </c>
      <c r="B486" s="24" t="s">
        <v>19</v>
      </c>
      <c r="C486" s="24" t="s">
        <v>28</v>
      </c>
      <c r="D486" s="2" t="s">
        <v>188</v>
      </c>
      <c r="E486" s="24"/>
      <c r="F486" s="27">
        <f>SUM(F487:F489)</f>
        <v>23745.200000000001</v>
      </c>
    </row>
    <row r="487" spans="1:6" ht="60" x14ac:dyDescent="0.2">
      <c r="A487" s="47" t="s">
        <v>83</v>
      </c>
      <c r="B487" s="24" t="s">
        <v>19</v>
      </c>
      <c r="C487" s="24" t="s">
        <v>28</v>
      </c>
      <c r="D487" s="2" t="s">
        <v>188</v>
      </c>
      <c r="E487" s="24" t="s">
        <v>79</v>
      </c>
      <c r="F487" s="27">
        <v>21036</v>
      </c>
    </row>
    <row r="488" spans="1:6" ht="30" x14ac:dyDescent="0.2">
      <c r="A488" s="47" t="s">
        <v>82</v>
      </c>
      <c r="B488" s="24" t="s">
        <v>19</v>
      </c>
      <c r="C488" s="24" t="s">
        <v>28</v>
      </c>
      <c r="D488" s="2" t="s">
        <v>188</v>
      </c>
      <c r="E488" s="24" t="s">
        <v>80</v>
      </c>
      <c r="F488" s="27">
        <v>2623.3</v>
      </c>
    </row>
    <row r="489" spans="1:6" x14ac:dyDescent="0.2">
      <c r="A489" s="47" t="s">
        <v>85</v>
      </c>
      <c r="B489" s="2" t="s">
        <v>19</v>
      </c>
      <c r="C489" s="2" t="s">
        <v>28</v>
      </c>
      <c r="D489" s="2" t="s">
        <v>188</v>
      </c>
      <c r="E489" s="2" t="s">
        <v>81</v>
      </c>
      <c r="F489" s="16">
        <v>85.9</v>
      </c>
    </row>
    <row r="490" spans="1:6" ht="30" x14ac:dyDescent="0.2">
      <c r="A490" s="53" t="s">
        <v>449</v>
      </c>
      <c r="B490" s="2" t="s">
        <v>19</v>
      </c>
      <c r="C490" s="2" t="s">
        <v>28</v>
      </c>
      <c r="D490" s="56" t="s">
        <v>121</v>
      </c>
      <c r="E490" s="24"/>
      <c r="F490" s="27">
        <f>F491+F497+F517</f>
        <v>574707.79999999993</v>
      </c>
    </row>
    <row r="491" spans="1:6" ht="30" x14ac:dyDescent="0.2">
      <c r="A491" s="53" t="s">
        <v>152</v>
      </c>
      <c r="B491" s="2" t="s">
        <v>19</v>
      </c>
      <c r="C491" s="2" t="s">
        <v>28</v>
      </c>
      <c r="D491" s="56" t="s">
        <v>122</v>
      </c>
      <c r="E491" s="2"/>
      <c r="F491" s="16">
        <f>F492</f>
        <v>98586.2</v>
      </c>
    </row>
    <row r="492" spans="1:6" x14ac:dyDescent="0.2">
      <c r="A492" s="26" t="s">
        <v>250</v>
      </c>
      <c r="B492" s="2" t="s">
        <v>19</v>
      </c>
      <c r="C492" s="2" t="s">
        <v>28</v>
      </c>
      <c r="D492" s="56" t="s">
        <v>153</v>
      </c>
      <c r="E492" s="2"/>
      <c r="F492" s="16">
        <f>F493+F495</f>
        <v>98586.2</v>
      </c>
    </row>
    <row r="493" spans="1:6" x14ac:dyDescent="0.2">
      <c r="A493" s="47" t="s">
        <v>196</v>
      </c>
      <c r="B493" s="2" t="s">
        <v>19</v>
      </c>
      <c r="C493" s="2" t="s">
        <v>28</v>
      </c>
      <c r="D493" s="56" t="s">
        <v>186</v>
      </c>
      <c r="E493" s="2"/>
      <c r="F493" s="16">
        <f>F494</f>
        <v>16888.2</v>
      </c>
    </row>
    <row r="494" spans="1:6" ht="30" x14ac:dyDescent="0.2">
      <c r="A494" s="47" t="s">
        <v>82</v>
      </c>
      <c r="B494" s="2" t="s">
        <v>19</v>
      </c>
      <c r="C494" s="2" t="s">
        <v>28</v>
      </c>
      <c r="D494" s="56" t="s">
        <v>186</v>
      </c>
      <c r="E494" s="2" t="s">
        <v>80</v>
      </c>
      <c r="F494" s="16">
        <f>14127.9+2760.3</f>
        <v>16888.2</v>
      </c>
    </row>
    <row r="495" spans="1:6" ht="45" x14ac:dyDescent="0.2">
      <c r="A495" s="1" t="s">
        <v>254</v>
      </c>
      <c r="B495" s="2" t="s">
        <v>19</v>
      </c>
      <c r="C495" s="2" t="s">
        <v>28</v>
      </c>
      <c r="D495" s="56" t="s">
        <v>187</v>
      </c>
      <c r="E495" s="2"/>
      <c r="F495" s="16">
        <f>F496</f>
        <v>81698</v>
      </c>
    </row>
    <row r="496" spans="1:6" ht="30" x14ac:dyDescent="0.2">
      <c r="A496" s="1" t="s">
        <v>87</v>
      </c>
      <c r="B496" s="2" t="s">
        <v>19</v>
      </c>
      <c r="C496" s="2" t="s">
        <v>28</v>
      </c>
      <c r="D496" s="56" t="s">
        <v>187</v>
      </c>
      <c r="E496" s="2" t="s">
        <v>84</v>
      </c>
      <c r="F496" s="16">
        <f>79390.9+2307.1</f>
        <v>81698</v>
      </c>
    </row>
    <row r="497" spans="1:6" x14ac:dyDescent="0.2">
      <c r="A497" s="47" t="s">
        <v>125</v>
      </c>
      <c r="B497" s="2" t="s">
        <v>19</v>
      </c>
      <c r="C497" s="2" t="s">
        <v>28</v>
      </c>
      <c r="D497" s="2" t="s">
        <v>126</v>
      </c>
      <c r="E497" s="2"/>
      <c r="F497" s="16">
        <f>F498+F503+F508+F511+F514</f>
        <v>456121.59999999998</v>
      </c>
    </row>
    <row r="498" spans="1:6" ht="30" x14ac:dyDescent="0.2">
      <c r="A498" s="47" t="s">
        <v>255</v>
      </c>
      <c r="B498" s="2" t="s">
        <v>19</v>
      </c>
      <c r="C498" s="2" t="s">
        <v>28</v>
      </c>
      <c r="D498" s="2" t="s">
        <v>132</v>
      </c>
      <c r="E498" s="2"/>
      <c r="F498" s="27">
        <f>F499</f>
        <v>262937.39999999997</v>
      </c>
    </row>
    <row r="499" spans="1:6" ht="30" x14ac:dyDescent="0.2">
      <c r="A499" s="47" t="s">
        <v>198</v>
      </c>
      <c r="B499" s="2" t="s">
        <v>19</v>
      </c>
      <c r="C499" s="2" t="s">
        <v>28</v>
      </c>
      <c r="D499" s="2" t="s">
        <v>189</v>
      </c>
      <c r="E499" s="2"/>
      <c r="F499" s="27">
        <f>SUM(F500:F502)</f>
        <v>262937.39999999997</v>
      </c>
    </row>
    <row r="500" spans="1:6" ht="60" x14ac:dyDescent="0.2">
      <c r="A500" s="47" t="s">
        <v>83</v>
      </c>
      <c r="B500" s="2" t="s">
        <v>19</v>
      </c>
      <c r="C500" s="2" t="s">
        <v>28</v>
      </c>
      <c r="D500" s="2" t="s">
        <v>189</v>
      </c>
      <c r="E500" s="2" t="s">
        <v>79</v>
      </c>
      <c r="F500" s="16">
        <v>245395.4</v>
      </c>
    </row>
    <row r="501" spans="1:6" ht="30" x14ac:dyDescent="0.2">
      <c r="A501" s="47" t="s">
        <v>82</v>
      </c>
      <c r="B501" s="2" t="s">
        <v>19</v>
      </c>
      <c r="C501" s="2" t="s">
        <v>28</v>
      </c>
      <c r="D501" s="2" t="s">
        <v>189</v>
      </c>
      <c r="E501" s="2" t="s">
        <v>80</v>
      </c>
      <c r="F501" s="16">
        <v>16911.7</v>
      </c>
    </row>
    <row r="502" spans="1:6" x14ac:dyDescent="0.2">
      <c r="A502" s="47" t="s">
        <v>85</v>
      </c>
      <c r="B502" s="2" t="s">
        <v>19</v>
      </c>
      <c r="C502" s="2" t="s">
        <v>28</v>
      </c>
      <c r="D502" s="2" t="s">
        <v>189</v>
      </c>
      <c r="E502" s="2" t="s">
        <v>81</v>
      </c>
      <c r="F502" s="16">
        <v>630.29999999999995</v>
      </c>
    </row>
    <row r="503" spans="1:6" ht="30" x14ac:dyDescent="0.2">
      <c r="A503" s="47" t="s">
        <v>256</v>
      </c>
      <c r="B503" s="2" t="s">
        <v>19</v>
      </c>
      <c r="C503" s="2" t="s">
        <v>28</v>
      </c>
      <c r="D503" s="2" t="s">
        <v>190</v>
      </c>
      <c r="E503" s="2"/>
      <c r="F503" s="16">
        <f>F504</f>
        <v>59904.5</v>
      </c>
    </row>
    <row r="504" spans="1:6" ht="30" x14ac:dyDescent="0.2">
      <c r="A504" s="1" t="s">
        <v>199</v>
      </c>
      <c r="B504" s="2" t="s">
        <v>19</v>
      </c>
      <c r="C504" s="2" t="s">
        <v>28</v>
      </c>
      <c r="D504" s="2" t="s">
        <v>191</v>
      </c>
      <c r="E504" s="2"/>
      <c r="F504" s="16">
        <f>SUM(F505:F507)</f>
        <v>59904.5</v>
      </c>
    </row>
    <row r="505" spans="1:6" ht="30" x14ac:dyDescent="0.2">
      <c r="A505" s="47" t="s">
        <v>82</v>
      </c>
      <c r="B505" s="2" t="s">
        <v>19</v>
      </c>
      <c r="C505" s="2" t="s">
        <v>28</v>
      </c>
      <c r="D505" s="2" t="s">
        <v>191</v>
      </c>
      <c r="E505" s="2" t="s">
        <v>80</v>
      </c>
      <c r="F505" s="16">
        <f>44861.7-757.2</f>
        <v>44104.5</v>
      </c>
    </row>
    <row r="506" spans="1:6" x14ac:dyDescent="0.2">
      <c r="A506" s="47" t="s">
        <v>90</v>
      </c>
      <c r="B506" s="2" t="s">
        <v>19</v>
      </c>
      <c r="C506" s="2" t="s">
        <v>28</v>
      </c>
      <c r="D506" s="2" t="s">
        <v>191</v>
      </c>
      <c r="E506" s="2" t="s">
        <v>89</v>
      </c>
      <c r="F506" s="16">
        <v>10000</v>
      </c>
    </row>
    <row r="507" spans="1:6" ht="30" x14ac:dyDescent="0.2">
      <c r="A507" s="1" t="s">
        <v>87</v>
      </c>
      <c r="B507" s="2" t="s">
        <v>19</v>
      </c>
      <c r="C507" s="2" t="s">
        <v>28</v>
      </c>
      <c r="D507" s="2" t="s">
        <v>191</v>
      </c>
      <c r="E507" s="2" t="s">
        <v>84</v>
      </c>
      <c r="F507" s="16">
        <v>5800</v>
      </c>
    </row>
    <row r="508" spans="1:6" ht="30" x14ac:dyDescent="0.2">
      <c r="A508" s="1" t="s">
        <v>257</v>
      </c>
      <c r="B508" s="2" t="s">
        <v>19</v>
      </c>
      <c r="C508" s="2" t="s">
        <v>28</v>
      </c>
      <c r="D508" s="2" t="s">
        <v>192</v>
      </c>
      <c r="E508" s="2"/>
      <c r="F508" s="16">
        <f>F509</f>
        <v>117000</v>
      </c>
    </row>
    <row r="509" spans="1:6" ht="45.75" customHeight="1" x14ac:dyDescent="0.2">
      <c r="A509" s="1" t="s">
        <v>168</v>
      </c>
      <c r="B509" s="2" t="s">
        <v>19</v>
      </c>
      <c r="C509" s="2" t="s">
        <v>28</v>
      </c>
      <c r="D509" s="2" t="s">
        <v>193</v>
      </c>
      <c r="E509" s="2"/>
      <c r="F509" s="16">
        <f>F510</f>
        <v>117000</v>
      </c>
    </row>
    <row r="510" spans="1:6" ht="30" x14ac:dyDescent="0.2">
      <c r="A510" s="1" t="s">
        <v>87</v>
      </c>
      <c r="B510" s="2" t="s">
        <v>19</v>
      </c>
      <c r="C510" s="2" t="s">
        <v>28</v>
      </c>
      <c r="D510" s="2" t="s">
        <v>193</v>
      </c>
      <c r="E510" s="2" t="s">
        <v>84</v>
      </c>
      <c r="F510" s="16">
        <v>117000</v>
      </c>
    </row>
    <row r="511" spans="1:6" ht="30" x14ac:dyDescent="0.2">
      <c r="A511" s="1" t="s">
        <v>538</v>
      </c>
      <c r="B511" s="2" t="s">
        <v>19</v>
      </c>
      <c r="C511" s="2" t="s">
        <v>28</v>
      </c>
      <c r="D511" s="2" t="s">
        <v>512</v>
      </c>
      <c r="E511" s="2"/>
      <c r="F511" s="16">
        <f>F512</f>
        <v>5000</v>
      </c>
    </row>
    <row r="512" spans="1:6" ht="45" x14ac:dyDescent="0.2">
      <c r="A512" s="1" t="s">
        <v>530</v>
      </c>
      <c r="B512" s="2" t="s">
        <v>19</v>
      </c>
      <c r="C512" s="2" t="s">
        <v>28</v>
      </c>
      <c r="D512" s="2" t="s">
        <v>513</v>
      </c>
      <c r="E512" s="2"/>
      <c r="F512" s="16">
        <f>F513</f>
        <v>5000</v>
      </c>
    </row>
    <row r="513" spans="1:6" ht="30" x14ac:dyDescent="0.2">
      <c r="A513" s="1" t="s">
        <v>87</v>
      </c>
      <c r="B513" s="2" t="s">
        <v>19</v>
      </c>
      <c r="C513" s="2" t="s">
        <v>28</v>
      </c>
      <c r="D513" s="2" t="s">
        <v>513</v>
      </c>
      <c r="E513" s="2" t="s">
        <v>84</v>
      </c>
      <c r="F513" s="16">
        <v>5000</v>
      </c>
    </row>
    <row r="514" spans="1:6" ht="45" x14ac:dyDescent="0.2">
      <c r="A514" s="1" t="s">
        <v>539</v>
      </c>
      <c r="B514" s="2" t="s">
        <v>19</v>
      </c>
      <c r="C514" s="2" t="s">
        <v>28</v>
      </c>
      <c r="D514" s="2" t="s">
        <v>514</v>
      </c>
      <c r="E514" s="2"/>
      <c r="F514" s="16">
        <f>F515</f>
        <v>11279.7</v>
      </c>
    </row>
    <row r="515" spans="1:6" ht="45" x14ac:dyDescent="0.2">
      <c r="A515" s="1" t="s">
        <v>534</v>
      </c>
      <c r="B515" s="2" t="s">
        <v>19</v>
      </c>
      <c r="C515" s="2" t="s">
        <v>28</v>
      </c>
      <c r="D515" s="2" t="s">
        <v>515</v>
      </c>
      <c r="E515" s="2"/>
      <c r="F515" s="16">
        <f>F516</f>
        <v>11279.7</v>
      </c>
    </row>
    <row r="516" spans="1:6" ht="30" x14ac:dyDescent="0.2">
      <c r="A516" s="1" t="s">
        <v>87</v>
      </c>
      <c r="B516" s="2" t="s">
        <v>19</v>
      </c>
      <c r="C516" s="2" t="s">
        <v>28</v>
      </c>
      <c r="D516" s="2" t="s">
        <v>515</v>
      </c>
      <c r="E516" s="2" t="s">
        <v>84</v>
      </c>
      <c r="F516" s="16">
        <v>11279.7</v>
      </c>
    </row>
    <row r="517" spans="1:6" ht="30" x14ac:dyDescent="0.2">
      <c r="A517" s="1" t="s">
        <v>531</v>
      </c>
      <c r="B517" s="2" t="s">
        <v>19</v>
      </c>
      <c r="C517" s="2" t="s">
        <v>28</v>
      </c>
      <c r="D517" s="2" t="s">
        <v>516</v>
      </c>
      <c r="E517" s="2"/>
      <c r="F517" s="16">
        <f>F518</f>
        <v>20000</v>
      </c>
    </row>
    <row r="518" spans="1:6" ht="45" x14ac:dyDescent="0.2">
      <c r="A518" s="1" t="s">
        <v>540</v>
      </c>
      <c r="B518" s="2" t="s">
        <v>19</v>
      </c>
      <c r="C518" s="2" t="s">
        <v>28</v>
      </c>
      <c r="D518" s="2" t="s">
        <v>536</v>
      </c>
      <c r="E518" s="2"/>
      <c r="F518" s="16">
        <f>F519</f>
        <v>20000</v>
      </c>
    </row>
    <row r="519" spans="1:6" ht="30" x14ac:dyDescent="0.2">
      <c r="A519" s="1" t="s">
        <v>535</v>
      </c>
      <c r="B519" s="2" t="s">
        <v>19</v>
      </c>
      <c r="C519" s="2" t="s">
        <v>28</v>
      </c>
      <c r="D519" s="2" t="s">
        <v>537</v>
      </c>
      <c r="E519" s="2"/>
      <c r="F519" s="16">
        <f>F520</f>
        <v>20000</v>
      </c>
    </row>
    <row r="520" spans="1:6" ht="30" x14ac:dyDescent="0.2">
      <c r="A520" s="1" t="s">
        <v>87</v>
      </c>
      <c r="B520" s="2" t="s">
        <v>19</v>
      </c>
      <c r="C520" s="2" t="s">
        <v>28</v>
      </c>
      <c r="D520" s="2" t="s">
        <v>537</v>
      </c>
      <c r="E520" s="2" t="s">
        <v>84</v>
      </c>
      <c r="F520" s="16">
        <v>20000</v>
      </c>
    </row>
    <row r="521" spans="1:6" x14ac:dyDescent="0.2">
      <c r="A521" s="26" t="s">
        <v>94</v>
      </c>
      <c r="B521" s="2" t="s">
        <v>19</v>
      </c>
      <c r="C521" s="2" t="s">
        <v>28</v>
      </c>
      <c r="D521" s="2" t="s">
        <v>98</v>
      </c>
      <c r="E521" s="2"/>
      <c r="F521" s="16">
        <f>F522+F524+F526+F528</f>
        <v>980583.29999999993</v>
      </c>
    </row>
    <row r="522" spans="1:6" ht="30" x14ac:dyDescent="0.2">
      <c r="A522" s="26" t="s">
        <v>533</v>
      </c>
      <c r="B522" s="2" t="s">
        <v>19</v>
      </c>
      <c r="C522" s="2" t="s">
        <v>28</v>
      </c>
      <c r="D522" s="2" t="s">
        <v>517</v>
      </c>
      <c r="E522" s="2"/>
      <c r="F522" s="16">
        <f>F523</f>
        <v>850000</v>
      </c>
    </row>
    <row r="523" spans="1:6" ht="30" x14ac:dyDescent="0.2">
      <c r="A523" s="1" t="s">
        <v>87</v>
      </c>
      <c r="B523" s="2" t="s">
        <v>19</v>
      </c>
      <c r="C523" s="2" t="s">
        <v>28</v>
      </c>
      <c r="D523" s="2" t="s">
        <v>517</v>
      </c>
      <c r="E523" s="2" t="s">
        <v>84</v>
      </c>
      <c r="F523" s="16">
        <v>850000</v>
      </c>
    </row>
    <row r="524" spans="1:6" x14ac:dyDescent="0.2">
      <c r="A524" s="1" t="s">
        <v>378</v>
      </c>
      <c r="B524" s="2" t="s">
        <v>19</v>
      </c>
      <c r="C524" s="2" t="s">
        <v>28</v>
      </c>
      <c r="D524" s="2" t="s">
        <v>194</v>
      </c>
      <c r="E524" s="2"/>
      <c r="F524" s="16">
        <f>F525</f>
        <v>93928.1</v>
      </c>
    </row>
    <row r="525" spans="1:6" ht="30" x14ac:dyDescent="0.2">
      <c r="A525" s="1" t="s">
        <v>87</v>
      </c>
      <c r="B525" s="2" t="s">
        <v>19</v>
      </c>
      <c r="C525" s="2" t="s">
        <v>28</v>
      </c>
      <c r="D525" s="2" t="s">
        <v>194</v>
      </c>
      <c r="E525" s="2" t="s">
        <v>84</v>
      </c>
      <c r="F525" s="16">
        <v>93928.1</v>
      </c>
    </row>
    <row r="526" spans="1:6" ht="30" x14ac:dyDescent="0.2">
      <c r="A526" s="1" t="s">
        <v>258</v>
      </c>
      <c r="B526" s="2" t="s">
        <v>19</v>
      </c>
      <c r="C526" s="2" t="s">
        <v>28</v>
      </c>
      <c r="D526" s="2" t="s">
        <v>195</v>
      </c>
      <c r="E526" s="2"/>
      <c r="F526" s="16">
        <f>F527</f>
        <v>34475.200000000004</v>
      </c>
    </row>
    <row r="527" spans="1:6" ht="30" x14ac:dyDescent="0.2">
      <c r="A527" s="1" t="s">
        <v>87</v>
      </c>
      <c r="B527" s="2" t="s">
        <v>19</v>
      </c>
      <c r="C527" s="2" t="s">
        <v>28</v>
      </c>
      <c r="D527" s="2" t="s">
        <v>195</v>
      </c>
      <c r="E527" s="2" t="s">
        <v>84</v>
      </c>
      <c r="F527" s="16">
        <f>34298.3+176.9</f>
        <v>34475.200000000004</v>
      </c>
    </row>
    <row r="528" spans="1:6" ht="45" x14ac:dyDescent="0.2">
      <c r="A528" s="1" t="s">
        <v>569</v>
      </c>
      <c r="B528" s="2" t="s">
        <v>19</v>
      </c>
      <c r="C528" s="2" t="s">
        <v>28</v>
      </c>
      <c r="D528" s="2" t="s">
        <v>568</v>
      </c>
      <c r="E528" s="2"/>
      <c r="F528" s="16">
        <f>F529</f>
        <v>2180</v>
      </c>
    </row>
    <row r="529" spans="1:6" ht="30" x14ac:dyDescent="0.2">
      <c r="A529" s="47" t="s">
        <v>82</v>
      </c>
      <c r="B529" s="2" t="s">
        <v>19</v>
      </c>
      <c r="C529" s="2" t="s">
        <v>28</v>
      </c>
      <c r="D529" s="2" t="s">
        <v>568</v>
      </c>
      <c r="E529" s="2" t="s">
        <v>80</v>
      </c>
      <c r="F529" s="16">
        <v>2180</v>
      </c>
    </row>
    <row r="530" spans="1:6" ht="30" x14ac:dyDescent="0.2">
      <c r="A530" s="47" t="s">
        <v>413</v>
      </c>
      <c r="B530" s="2" t="s">
        <v>19</v>
      </c>
      <c r="C530" s="2" t="s">
        <v>28</v>
      </c>
      <c r="D530" s="2" t="s">
        <v>409</v>
      </c>
      <c r="E530" s="2"/>
      <c r="F530" s="16">
        <f>F531+F536</f>
        <v>104016.4</v>
      </c>
    </row>
    <row r="531" spans="1:6" ht="30" x14ac:dyDescent="0.2">
      <c r="A531" s="28" t="s">
        <v>523</v>
      </c>
      <c r="B531" s="2" t="s">
        <v>19</v>
      </c>
      <c r="C531" s="2" t="s">
        <v>28</v>
      </c>
      <c r="D531" s="2" t="s">
        <v>502</v>
      </c>
      <c r="E531" s="2"/>
      <c r="F531" s="16">
        <f>F532+F534</f>
        <v>103413.4</v>
      </c>
    </row>
    <row r="532" spans="1:6" ht="30" x14ac:dyDescent="0.2">
      <c r="A532" s="28" t="s">
        <v>524</v>
      </c>
      <c r="B532" s="2" t="s">
        <v>19</v>
      </c>
      <c r="C532" s="2" t="s">
        <v>28</v>
      </c>
      <c r="D532" s="2" t="s">
        <v>504</v>
      </c>
      <c r="E532" s="2"/>
      <c r="F532" s="16">
        <f>F533</f>
        <v>41405.600000000006</v>
      </c>
    </row>
    <row r="533" spans="1:6" ht="30" x14ac:dyDescent="0.2">
      <c r="A533" s="1" t="s">
        <v>87</v>
      </c>
      <c r="B533" s="2" t="s">
        <v>19</v>
      </c>
      <c r="C533" s="2" t="s">
        <v>28</v>
      </c>
      <c r="D533" s="2" t="s">
        <v>505</v>
      </c>
      <c r="E533" s="2" t="s">
        <v>84</v>
      </c>
      <c r="F533" s="16">
        <f>41299.3+106.3</f>
        <v>41405.600000000006</v>
      </c>
    </row>
    <row r="534" spans="1:6" ht="30" x14ac:dyDescent="0.2">
      <c r="A534" s="28" t="s">
        <v>525</v>
      </c>
      <c r="B534" s="2" t="s">
        <v>19</v>
      </c>
      <c r="C534" s="2" t="s">
        <v>28</v>
      </c>
      <c r="D534" s="2" t="s">
        <v>503</v>
      </c>
      <c r="E534" s="2"/>
      <c r="F534" s="16">
        <f>F535</f>
        <v>62007.799999999996</v>
      </c>
    </row>
    <row r="535" spans="1:6" ht="30" x14ac:dyDescent="0.2">
      <c r="A535" s="1" t="s">
        <v>87</v>
      </c>
      <c r="B535" s="2" t="s">
        <v>19</v>
      </c>
      <c r="C535" s="2" t="s">
        <v>28</v>
      </c>
      <c r="D535" s="2" t="s">
        <v>506</v>
      </c>
      <c r="E535" s="2" t="s">
        <v>84</v>
      </c>
      <c r="F535" s="16">
        <f>62007.7+0.1</f>
        <v>62007.799999999996</v>
      </c>
    </row>
    <row r="536" spans="1:6" ht="45" x14ac:dyDescent="0.2">
      <c r="A536" s="47" t="s">
        <v>414</v>
      </c>
      <c r="B536" s="2" t="s">
        <v>19</v>
      </c>
      <c r="C536" s="2" t="s">
        <v>28</v>
      </c>
      <c r="D536" s="2" t="s">
        <v>410</v>
      </c>
      <c r="E536" s="2"/>
      <c r="F536" s="16">
        <f>F537</f>
        <v>603</v>
      </c>
    </row>
    <row r="537" spans="1:6" ht="75" x14ac:dyDescent="0.2">
      <c r="A537" s="47" t="s">
        <v>458</v>
      </c>
      <c r="B537" s="2" t="s">
        <v>19</v>
      </c>
      <c r="C537" s="2" t="s">
        <v>28</v>
      </c>
      <c r="D537" s="2" t="s">
        <v>411</v>
      </c>
      <c r="E537" s="2"/>
      <c r="F537" s="16">
        <f>F538</f>
        <v>603</v>
      </c>
    </row>
    <row r="538" spans="1:6" ht="30" x14ac:dyDescent="0.2">
      <c r="A538" s="1" t="s">
        <v>532</v>
      </c>
      <c r="B538" s="2" t="s">
        <v>19</v>
      </c>
      <c r="C538" s="2" t="s">
        <v>28</v>
      </c>
      <c r="D538" s="2" t="s">
        <v>518</v>
      </c>
      <c r="E538" s="2"/>
      <c r="F538" s="16">
        <f>F539</f>
        <v>603</v>
      </c>
    </row>
    <row r="539" spans="1:6" ht="30" x14ac:dyDescent="0.2">
      <c r="A539" s="47" t="s">
        <v>82</v>
      </c>
      <c r="B539" s="2" t="s">
        <v>19</v>
      </c>
      <c r="C539" s="2" t="s">
        <v>28</v>
      </c>
      <c r="D539" s="2" t="s">
        <v>518</v>
      </c>
      <c r="E539" s="2" t="s">
        <v>80</v>
      </c>
      <c r="F539" s="16">
        <v>603</v>
      </c>
    </row>
    <row r="540" spans="1:6" ht="30" x14ac:dyDescent="0.2">
      <c r="A540" s="47" t="s">
        <v>451</v>
      </c>
      <c r="B540" s="2" t="s">
        <v>19</v>
      </c>
      <c r="C540" s="2" t="s">
        <v>28</v>
      </c>
      <c r="D540" s="2" t="s">
        <v>263</v>
      </c>
      <c r="E540" s="2"/>
      <c r="F540" s="16">
        <f>F541</f>
        <v>13549</v>
      </c>
    </row>
    <row r="541" spans="1:6" ht="30" x14ac:dyDescent="0.2">
      <c r="A541" s="26" t="s">
        <v>135</v>
      </c>
      <c r="B541" s="2" t="s">
        <v>19</v>
      </c>
      <c r="C541" s="2" t="s">
        <v>28</v>
      </c>
      <c r="D541" s="2" t="s">
        <v>264</v>
      </c>
      <c r="E541" s="2"/>
      <c r="F541" s="16">
        <f>F542</f>
        <v>13549</v>
      </c>
    </row>
    <row r="542" spans="1:6" ht="30" x14ac:dyDescent="0.2">
      <c r="A542" s="26" t="s">
        <v>200</v>
      </c>
      <c r="B542" s="2" t="s">
        <v>19</v>
      </c>
      <c r="C542" s="2" t="s">
        <v>28</v>
      </c>
      <c r="D542" s="2" t="s">
        <v>265</v>
      </c>
      <c r="E542" s="2"/>
      <c r="F542" s="16">
        <f>F543</f>
        <v>13549</v>
      </c>
    </row>
    <row r="543" spans="1:6" x14ac:dyDescent="0.2">
      <c r="A543" s="47" t="s">
        <v>201</v>
      </c>
      <c r="B543" s="2" t="s">
        <v>19</v>
      </c>
      <c r="C543" s="2" t="s">
        <v>28</v>
      </c>
      <c r="D543" s="2" t="s">
        <v>291</v>
      </c>
      <c r="E543" s="2"/>
      <c r="F543" s="16">
        <f>F544+F545</f>
        <v>13549</v>
      </c>
    </row>
    <row r="544" spans="1:6" ht="60" x14ac:dyDescent="0.2">
      <c r="A544" s="47" t="s">
        <v>83</v>
      </c>
      <c r="B544" s="2" t="s">
        <v>19</v>
      </c>
      <c r="C544" s="2" t="s">
        <v>28</v>
      </c>
      <c r="D544" s="2" t="s">
        <v>291</v>
      </c>
      <c r="E544" s="2" t="s">
        <v>79</v>
      </c>
      <c r="F544" s="16">
        <v>11662.9</v>
      </c>
    </row>
    <row r="545" spans="1:6" ht="30" x14ac:dyDescent="0.2">
      <c r="A545" s="47" t="s">
        <v>82</v>
      </c>
      <c r="B545" s="2" t="s">
        <v>19</v>
      </c>
      <c r="C545" s="2" t="s">
        <v>28</v>
      </c>
      <c r="D545" s="2" t="s">
        <v>291</v>
      </c>
      <c r="E545" s="2" t="s">
        <v>80</v>
      </c>
      <c r="F545" s="16">
        <v>1886.1</v>
      </c>
    </row>
    <row r="546" spans="1:6" x14ac:dyDescent="0.2">
      <c r="A546" s="43"/>
      <c r="C546" s="2"/>
      <c r="D546" s="2"/>
      <c r="E546" s="2"/>
      <c r="F546" s="16"/>
    </row>
    <row r="547" spans="1:6" x14ac:dyDescent="0.2">
      <c r="A547" s="15" t="s">
        <v>53</v>
      </c>
      <c r="B547" s="13" t="s">
        <v>32</v>
      </c>
      <c r="C547" s="13"/>
      <c r="D547" s="13"/>
      <c r="E547" s="13"/>
      <c r="F547" s="14">
        <f>F548+F590</f>
        <v>678786.89999999991</v>
      </c>
    </row>
    <row r="548" spans="1:6" x14ac:dyDescent="0.2">
      <c r="A548" s="12" t="s">
        <v>41</v>
      </c>
      <c r="B548" s="13" t="s">
        <v>32</v>
      </c>
      <c r="C548" s="13" t="s">
        <v>7</v>
      </c>
      <c r="D548" s="13"/>
      <c r="E548" s="13"/>
      <c r="F548" s="18">
        <f>F549+F585</f>
        <v>659949.69999999995</v>
      </c>
    </row>
    <row r="549" spans="1:6" ht="30" x14ac:dyDescent="0.2">
      <c r="A549" s="47" t="s">
        <v>452</v>
      </c>
      <c r="B549" s="2" t="s">
        <v>32</v>
      </c>
      <c r="C549" s="2" t="s">
        <v>7</v>
      </c>
      <c r="D549" s="56" t="s">
        <v>127</v>
      </c>
      <c r="E549" s="2"/>
      <c r="F549" s="16">
        <f>F550+F554+F560+F567</f>
        <v>615176.5</v>
      </c>
    </row>
    <row r="550" spans="1:6" x14ac:dyDescent="0.2">
      <c r="A550" s="53" t="s">
        <v>217</v>
      </c>
      <c r="B550" s="2" t="s">
        <v>32</v>
      </c>
      <c r="C550" s="2" t="s">
        <v>7</v>
      </c>
      <c r="D550" s="56" t="s">
        <v>202</v>
      </c>
      <c r="E550" s="2"/>
      <c r="F550" s="16">
        <f>F551</f>
        <v>28362.7</v>
      </c>
    </row>
    <row r="551" spans="1:6" x14ac:dyDescent="0.2">
      <c r="A551" s="25" t="s">
        <v>218</v>
      </c>
      <c r="B551" s="2" t="s">
        <v>32</v>
      </c>
      <c r="C551" s="2" t="s">
        <v>7</v>
      </c>
      <c r="D551" s="56" t="s">
        <v>203</v>
      </c>
      <c r="E551" s="2"/>
      <c r="F551" s="16">
        <f>F552</f>
        <v>28362.7</v>
      </c>
    </row>
    <row r="552" spans="1:6" ht="30" x14ac:dyDescent="0.2">
      <c r="A552" s="1" t="s">
        <v>247</v>
      </c>
      <c r="B552" s="2" t="s">
        <v>32</v>
      </c>
      <c r="C552" s="2" t="s">
        <v>7</v>
      </c>
      <c r="D552" s="56" t="s">
        <v>204</v>
      </c>
      <c r="E552" s="2"/>
      <c r="F552" s="16">
        <f>F553</f>
        <v>28362.7</v>
      </c>
    </row>
    <row r="553" spans="1:6" ht="30" x14ac:dyDescent="0.2">
      <c r="A553" s="1" t="s">
        <v>87</v>
      </c>
      <c r="B553" s="2" t="s">
        <v>32</v>
      </c>
      <c r="C553" s="2" t="s">
        <v>7</v>
      </c>
      <c r="D553" s="56" t="s">
        <v>204</v>
      </c>
      <c r="E553" s="2" t="s">
        <v>84</v>
      </c>
      <c r="F553" s="16">
        <v>28362.7</v>
      </c>
    </row>
    <row r="554" spans="1:6" x14ac:dyDescent="0.2">
      <c r="A554" s="25" t="s">
        <v>219</v>
      </c>
      <c r="B554" s="2" t="s">
        <v>32</v>
      </c>
      <c r="C554" s="2" t="s">
        <v>7</v>
      </c>
      <c r="D554" s="56" t="s">
        <v>205</v>
      </c>
      <c r="E554" s="2"/>
      <c r="F554" s="16">
        <f>F555</f>
        <v>134951.70000000001</v>
      </c>
    </row>
    <row r="555" spans="1:6" x14ac:dyDescent="0.2">
      <c r="A555" s="47" t="s">
        <v>220</v>
      </c>
      <c r="B555" s="2" t="s">
        <v>32</v>
      </c>
      <c r="C555" s="2" t="s">
        <v>7</v>
      </c>
      <c r="D555" s="56" t="s">
        <v>206</v>
      </c>
      <c r="E555" s="2"/>
      <c r="F555" s="16">
        <f>F557+F559</f>
        <v>134951.70000000001</v>
      </c>
    </row>
    <row r="556" spans="1:6" ht="30" x14ac:dyDescent="0.2">
      <c r="A556" s="1" t="s">
        <v>42</v>
      </c>
      <c r="B556" s="20" t="s">
        <v>32</v>
      </c>
      <c r="C556" s="20" t="s">
        <v>7</v>
      </c>
      <c r="D556" s="56" t="s">
        <v>208</v>
      </c>
      <c r="E556" s="20"/>
      <c r="F556" s="22">
        <f>F557</f>
        <v>2000</v>
      </c>
    </row>
    <row r="557" spans="1:6" ht="30" x14ac:dyDescent="0.2">
      <c r="A557" s="1" t="s">
        <v>87</v>
      </c>
      <c r="B557" s="20" t="s">
        <v>32</v>
      </c>
      <c r="C557" s="20" t="s">
        <v>7</v>
      </c>
      <c r="D557" s="56" t="s">
        <v>208</v>
      </c>
      <c r="E557" s="20" t="s">
        <v>84</v>
      </c>
      <c r="F557" s="22">
        <v>2000</v>
      </c>
    </row>
    <row r="558" spans="1:6" ht="30" x14ac:dyDescent="0.2">
      <c r="A558" s="1" t="s">
        <v>221</v>
      </c>
      <c r="B558" s="20" t="s">
        <v>32</v>
      </c>
      <c r="C558" s="20" t="s">
        <v>7</v>
      </c>
      <c r="D558" s="56" t="s">
        <v>207</v>
      </c>
      <c r="E558" s="20"/>
      <c r="F558" s="22">
        <f>F559</f>
        <v>132951.70000000001</v>
      </c>
    </row>
    <row r="559" spans="1:6" ht="30" x14ac:dyDescent="0.2">
      <c r="A559" s="1" t="s">
        <v>87</v>
      </c>
      <c r="B559" s="20" t="s">
        <v>32</v>
      </c>
      <c r="C559" s="20" t="s">
        <v>7</v>
      </c>
      <c r="D559" s="56" t="s">
        <v>207</v>
      </c>
      <c r="E559" s="20" t="s">
        <v>84</v>
      </c>
      <c r="F559" s="22">
        <v>132951.70000000001</v>
      </c>
    </row>
    <row r="560" spans="1:6" ht="30" x14ac:dyDescent="0.2">
      <c r="A560" s="1" t="s">
        <v>222</v>
      </c>
      <c r="B560" s="2" t="s">
        <v>32</v>
      </c>
      <c r="C560" s="2" t="s">
        <v>7</v>
      </c>
      <c r="D560" s="56" t="s">
        <v>209</v>
      </c>
      <c r="E560" s="2"/>
      <c r="F560" s="16">
        <f>F561+F564</f>
        <v>448160</v>
      </c>
    </row>
    <row r="561" spans="1:6" ht="21.75" customHeight="1" x14ac:dyDescent="0.2">
      <c r="A561" s="1" t="s">
        <v>223</v>
      </c>
      <c r="B561" s="2" t="s">
        <v>32</v>
      </c>
      <c r="C561" s="2" t="s">
        <v>7</v>
      </c>
      <c r="D561" s="56" t="s">
        <v>210</v>
      </c>
      <c r="E561" s="2"/>
      <c r="F561" s="16">
        <f>F562</f>
        <v>398265.2</v>
      </c>
    </row>
    <row r="562" spans="1:6" ht="30" x14ac:dyDescent="0.2">
      <c r="A562" s="1" t="s">
        <v>224</v>
      </c>
      <c r="B562" s="2" t="s">
        <v>32</v>
      </c>
      <c r="C562" s="2" t="s">
        <v>7</v>
      </c>
      <c r="D562" s="56" t="s">
        <v>211</v>
      </c>
      <c r="E562" s="2"/>
      <c r="F562" s="16">
        <f>F563</f>
        <v>398265.2</v>
      </c>
    </row>
    <row r="563" spans="1:6" ht="30" x14ac:dyDescent="0.2">
      <c r="A563" s="1" t="s">
        <v>87</v>
      </c>
      <c r="B563" s="2" t="s">
        <v>32</v>
      </c>
      <c r="C563" s="2" t="s">
        <v>7</v>
      </c>
      <c r="D563" s="56" t="s">
        <v>211</v>
      </c>
      <c r="E563" s="2" t="s">
        <v>84</v>
      </c>
      <c r="F563" s="16">
        <v>398265.2</v>
      </c>
    </row>
    <row r="564" spans="1:6" x14ac:dyDescent="0.2">
      <c r="A564" s="1" t="s">
        <v>226</v>
      </c>
      <c r="B564" s="2" t="s">
        <v>32</v>
      </c>
      <c r="C564" s="2" t="s">
        <v>7</v>
      </c>
      <c r="D564" s="56" t="s">
        <v>225</v>
      </c>
      <c r="E564" s="2"/>
      <c r="F564" s="16">
        <f>F565</f>
        <v>49894.8</v>
      </c>
    </row>
    <row r="565" spans="1:6" ht="30" x14ac:dyDescent="0.2">
      <c r="A565" s="1" t="s">
        <v>227</v>
      </c>
      <c r="B565" s="2" t="s">
        <v>32</v>
      </c>
      <c r="C565" s="2" t="s">
        <v>7</v>
      </c>
      <c r="D565" s="56" t="s">
        <v>233</v>
      </c>
      <c r="E565" s="2"/>
      <c r="F565" s="16">
        <f>F566</f>
        <v>49894.8</v>
      </c>
    </row>
    <row r="566" spans="1:6" ht="30" x14ac:dyDescent="0.2">
      <c r="A566" s="1" t="s">
        <v>87</v>
      </c>
      <c r="B566" s="2" t="s">
        <v>32</v>
      </c>
      <c r="C566" s="2" t="s">
        <v>7</v>
      </c>
      <c r="D566" s="56" t="s">
        <v>233</v>
      </c>
      <c r="E566" s="2" t="s">
        <v>84</v>
      </c>
      <c r="F566" s="16">
        <v>49894.8</v>
      </c>
    </row>
    <row r="567" spans="1:6" x14ac:dyDescent="0.2">
      <c r="A567" s="1" t="s">
        <v>128</v>
      </c>
      <c r="B567" s="2" t="s">
        <v>32</v>
      </c>
      <c r="C567" s="2" t="s">
        <v>7</v>
      </c>
      <c r="D567" s="2" t="s">
        <v>129</v>
      </c>
      <c r="E567" s="2"/>
      <c r="F567" s="16">
        <f>F568+F571+F576+F579+F582</f>
        <v>3702.1000000000004</v>
      </c>
    </row>
    <row r="568" spans="1:6" ht="45" x14ac:dyDescent="0.2">
      <c r="A568" s="43" t="s">
        <v>228</v>
      </c>
      <c r="B568" s="24" t="s">
        <v>32</v>
      </c>
      <c r="C568" s="24" t="s">
        <v>7</v>
      </c>
      <c r="D568" s="2" t="s">
        <v>169</v>
      </c>
      <c r="E568" s="24"/>
      <c r="F568" s="27">
        <f>F569</f>
        <v>1000</v>
      </c>
    </row>
    <row r="569" spans="1:6" ht="30" x14ac:dyDescent="0.2">
      <c r="A569" s="1" t="s">
        <v>229</v>
      </c>
      <c r="B569" s="24" t="s">
        <v>32</v>
      </c>
      <c r="C569" s="24" t="s">
        <v>7</v>
      </c>
      <c r="D569" s="2" t="s">
        <v>216</v>
      </c>
      <c r="E569" s="24"/>
      <c r="F569" s="27">
        <f>F570</f>
        <v>1000</v>
      </c>
    </row>
    <row r="570" spans="1:6" ht="30" x14ac:dyDescent="0.2">
      <c r="A570" s="1" t="s">
        <v>87</v>
      </c>
      <c r="B570" s="24" t="s">
        <v>32</v>
      </c>
      <c r="C570" s="24" t="s">
        <v>7</v>
      </c>
      <c r="D570" s="2" t="s">
        <v>216</v>
      </c>
      <c r="E570" s="24" t="s">
        <v>84</v>
      </c>
      <c r="F570" s="27">
        <v>1000</v>
      </c>
    </row>
    <row r="571" spans="1:6" ht="30" x14ac:dyDescent="0.2">
      <c r="A571" s="1" t="s">
        <v>230</v>
      </c>
      <c r="B571" s="24" t="s">
        <v>32</v>
      </c>
      <c r="C571" s="24" t="s">
        <v>7</v>
      </c>
      <c r="D571" s="2" t="s">
        <v>212</v>
      </c>
      <c r="E571" s="24"/>
      <c r="F571" s="27">
        <f>F572+F574</f>
        <v>2425.5</v>
      </c>
    </row>
    <row r="572" spans="1:6" x14ac:dyDescent="0.2">
      <c r="A572" s="1" t="s">
        <v>231</v>
      </c>
      <c r="B572" s="24" t="s">
        <v>32</v>
      </c>
      <c r="C572" s="24" t="s">
        <v>7</v>
      </c>
      <c r="D572" s="2" t="s">
        <v>213</v>
      </c>
      <c r="E572" s="24"/>
      <c r="F572" s="27">
        <f>F573</f>
        <v>2185.5</v>
      </c>
    </row>
    <row r="573" spans="1:6" ht="30" x14ac:dyDescent="0.2">
      <c r="A573" s="47" t="s">
        <v>82</v>
      </c>
      <c r="B573" s="24" t="s">
        <v>32</v>
      </c>
      <c r="C573" s="24" t="s">
        <v>7</v>
      </c>
      <c r="D573" s="2" t="s">
        <v>213</v>
      </c>
      <c r="E573" s="24" t="s">
        <v>80</v>
      </c>
      <c r="F573" s="27">
        <v>2185.5</v>
      </c>
    </row>
    <row r="574" spans="1:6" ht="30" x14ac:dyDescent="0.2">
      <c r="A574" s="47" t="s">
        <v>292</v>
      </c>
      <c r="B574" s="24" t="s">
        <v>32</v>
      </c>
      <c r="C574" s="24" t="s">
        <v>7</v>
      </c>
      <c r="D574" s="2" t="s">
        <v>293</v>
      </c>
      <c r="E574" s="24"/>
      <c r="F574" s="27">
        <f>F575</f>
        <v>240</v>
      </c>
    </row>
    <row r="575" spans="1:6" x14ac:dyDescent="0.2">
      <c r="A575" s="26" t="s">
        <v>90</v>
      </c>
      <c r="B575" s="24" t="s">
        <v>32</v>
      </c>
      <c r="C575" s="24" t="s">
        <v>7</v>
      </c>
      <c r="D575" s="2" t="s">
        <v>293</v>
      </c>
      <c r="E575" s="24" t="s">
        <v>89</v>
      </c>
      <c r="F575" s="27">
        <v>240</v>
      </c>
    </row>
    <row r="576" spans="1:6" ht="30" x14ac:dyDescent="0.2">
      <c r="A576" s="1" t="s">
        <v>232</v>
      </c>
      <c r="B576" s="24" t="s">
        <v>32</v>
      </c>
      <c r="C576" s="24" t="s">
        <v>7</v>
      </c>
      <c r="D576" s="2" t="s">
        <v>214</v>
      </c>
      <c r="E576" s="24"/>
      <c r="F576" s="27">
        <f>F577</f>
        <v>97</v>
      </c>
    </row>
    <row r="577" spans="1:6" ht="46.5" customHeight="1" x14ac:dyDescent="0.2">
      <c r="A577" s="1" t="s">
        <v>275</v>
      </c>
      <c r="B577" s="24" t="s">
        <v>32</v>
      </c>
      <c r="C577" s="24" t="s">
        <v>7</v>
      </c>
      <c r="D577" s="2" t="s">
        <v>215</v>
      </c>
      <c r="E577" s="24"/>
      <c r="F577" s="27">
        <f>F578</f>
        <v>97</v>
      </c>
    </row>
    <row r="578" spans="1:6" ht="30" x14ac:dyDescent="0.2">
      <c r="A578" s="1" t="s">
        <v>87</v>
      </c>
      <c r="B578" s="24" t="s">
        <v>32</v>
      </c>
      <c r="C578" s="24" t="s">
        <v>7</v>
      </c>
      <c r="D578" s="2" t="s">
        <v>215</v>
      </c>
      <c r="E578" s="24" t="s">
        <v>84</v>
      </c>
      <c r="F578" s="27">
        <v>97</v>
      </c>
    </row>
    <row r="579" spans="1:6" ht="30" x14ac:dyDescent="0.2">
      <c r="A579" s="1" t="s">
        <v>481</v>
      </c>
      <c r="B579" s="24" t="s">
        <v>32</v>
      </c>
      <c r="C579" s="24" t="s">
        <v>7</v>
      </c>
      <c r="D579" s="2" t="s">
        <v>477</v>
      </c>
      <c r="E579" s="24"/>
      <c r="F579" s="27">
        <f>F580</f>
        <v>10.8</v>
      </c>
    </row>
    <row r="580" spans="1:6" ht="33.75" customHeight="1" x14ac:dyDescent="0.2">
      <c r="A580" s="1" t="s">
        <v>482</v>
      </c>
      <c r="B580" s="24" t="s">
        <v>32</v>
      </c>
      <c r="C580" s="24" t="s">
        <v>7</v>
      </c>
      <c r="D580" s="2" t="s">
        <v>478</v>
      </c>
      <c r="E580" s="24"/>
      <c r="F580" s="27">
        <f>F581</f>
        <v>10.8</v>
      </c>
    </row>
    <row r="581" spans="1:6" ht="30" x14ac:dyDescent="0.2">
      <c r="A581" s="1" t="s">
        <v>87</v>
      </c>
      <c r="B581" s="24" t="s">
        <v>32</v>
      </c>
      <c r="C581" s="24" t="s">
        <v>7</v>
      </c>
      <c r="D581" s="2" t="s">
        <v>478</v>
      </c>
      <c r="E581" s="24" t="s">
        <v>84</v>
      </c>
      <c r="F581" s="27">
        <v>10.8</v>
      </c>
    </row>
    <row r="582" spans="1:6" ht="30.75" customHeight="1" x14ac:dyDescent="0.2">
      <c r="A582" s="1" t="s">
        <v>483</v>
      </c>
      <c r="B582" s="24" t="s">
        <v>32</v>
      </c>
      <c r="C582" s="24" t="s">
        <v>7</v>
      </c>
      <c r="D582" s="2" t="s">
        <v>479</v>
      </c>
      <c r="E582" s="24"/>
      <c r="F582" s="27">
        <f>F583</f>
        <v>168.8</v>
      </c>
    </row>
    <row r="583" spans="1:6" ht="45" x14ac:dyDescent="0.2">
      <c r="A583" s="1" t="s">
        <v>484</v>
      </c>
      <c r="B583" s="24" t="s">
        <v>32</v>
      </c>
      <c r="C583" s="24" t="s">
        <v>7</v>
      </c>
      <c r="D583" s="2" t="s">
        <v>480</v>
      </c>
      <c r="E583" s="24"/>
      <c r="F583" s="27">
        <f>F584</f>
        <v>168.8</v>
      </c>
    </row>
    <row r="584" spans="1:6" ht="30" x14ac:dyDescent="0.2">
      <c r="A584" s="1" t="s">
        <v>87</v>
      </c>
      <c r="B584" s="24" t="s">
        <v>32</v>
      </c>
      <c r="C584" s="24" t="s">
        <v>7</v>
      </c>
      <c r="D584" s="2" t="s">
        <v>480</v>
      </c>
      <c r="E584" s="24" t="s">
        <v>84</v>
      </c>
      <c r="F584" s="27">
        <v>168.8</v>
      </c>
    </row>
    <row r="585" spans="1:6" s="29" customFormat="1" x14ac:dyDescent="0.2">
      <c r="A585" s="1" t="s">
        <v>94</v>
      </c>
      <c r="B585" s="24" t="s">
        <v>32</v>
      </c>
      <c r="C585" s="24" t="s">
        <v>7</v>
      </c>
      <c r="D585" s="24" t="s">
        <v>98</v>
      </c>
      <c r="E585" s="24"/>
      <c r="F585" s="27">
        <f>F586+F588</f>
        <v>44773.2</v>
      </c>
    </row>
    <row r="586" spans="1:6" s="29" customFormat="1" x14ac:dyDescent="0.2">
      <c r="A586" s="28" t="s">
        <v>378</v>
      </c>
      <c r="B586" s="24" t="s">
        <v>32</v>
      </c>
      <c r="C586" s="24" t="s">
        <v>7</v>
      </c>
      <c r="D586" s="24" t="s">
        <v>194</v>
      </c>
      <c r="E586" s="24"/>
      <c r="F586" s="27">
        <f>F587</f>
        <v>1000</v>
      </c>
    </row>
    <row r="587" spans="1:6" s="29" customFormat="1" ht="30" x14ac:dyDescent="0.2">
      <c r="A587" s="1" t="s">
        <v>87</v>
      </c>
      <c r="B587" s="24" t="s">
        <v>32</v>
      </c>
      <c r="C587" s="24" t="s">
        <v>7</v>
      </c>
      <c r="D587" s="24" t="s">
        <v>194</v>
      </c>
      <c r="E587" s="24" t="s">
        <v>84</v>
      </c>
      <c r="F587" s="27">
        <v>1000</v>
      </c>
    </row>
    <row r="588" spans="1:6" s="29" customFormat="1" ht="30" x14ac:dyDescent="0.2">
      <c r="A588" s="28" t="s">
        <v>570</v>
      </c>
      <c r="B588" s="24" t="s">
        <v>32</v>
      </c>
      <c r="C588" s="24" t="s">
        <v>7</v>
      </c>
      <c r="D588" s="24" t="s">
        <v>567</v>
      </c>
      <c r="E588" s="24"/>
      <c r="F588" s="27">
        <f>F589</f>
        <v>43773.2</v>
      </c>
    </row>
    <row r="589" spans="1:6" s="29" customFormat="1" ht="30" x14ac:dyDescent="0.2">
      <c r="A589" s="1" t="s">
        <v>87</v>
      </c>
      <c r="B589" s="24" t="s">
        <v>32</v>
      </c>
      <c r="C589" s="24" t="s">
        <v>7</v>
      </c>
      <c r="D589" s="24" t="s">
        <v>567</v>
      </c>
      <c r="E589" s="24" t="s">
        <v>84</v>
      </c>
      <c r="F589" s="27">
        <v>43773.2</v>
      </c>
    </row>
    <row r="590" spans="1:6" x14ac:dyDescent="0.2">
      <c r="A590" s="12" t="s">
        <v>49</v>
      </c>
      <c r="B590" s="19" t="s">
        <v>32</v>
      </c>
      <c r="C590" s="19" t="s">
        <v>15</v>
      </c>
      <c r="D590" s="13"/>
      <c r="E590" s="19"/>
      <c r="F590" s="21">
        <f>F591+F597</f>
        <v>18837.2</v>
      </c>
    </row>
    <row r="591" spans="1:6" ht="30" x14ac:dyDescent="0.2">
      <c r="A591" s="47" t="s">
        <v>452</v>
      </c>
      <c r="B591" s="20" t="s">
        <v>32</v>
      </c>
      <c r="C591" s="20" t="s">
        <v>15</v>
      </c>
      <c r="D591" s="2" t="s">
        <v>127</v>
      </c>
      <c r="E591" s="20"/>
      <c r="F591" s="22">
        <f>F592</f>
        <v>15417</v>
      </c>
    </row>
    <row r="592" spans="1:6" x14ac:dyDescent="0.2">
      <c r="A592" s="1" t="s">
        <v>128</v>
      </c>
      <c r="B592" s="20" t="s">
        <v>32</v>
      </c>
      <c r="C592" s="20" t="s">
        <v>15</v>
      </c>
      <c r="D592" s="2" t="s">
        <v>129</v>
      </c>
      <c r="E592" s="20"/>
      <c r="F592" s="22">
        <f>F593</f>
        <v>15417</v>
      </c>
    </row>
    <row r="593" spans="1:6" ht="30" x14ac:dyDescent="0.2">
      <c r="A593" s="47" t="s">
        <v>235</v>
      </c>
      <c r="B593" s="20" t="s">
        <v>32</v>
      </c>
      <c r="C593" s="20" t="s">
        <v>15</v>
      </c>
      <c r="D593" s="2" t="s">
        <v>130</v>
      </c>
      <c r="E593" s="2"/>
      <c r="F593" s="16">
        <f>F594</f>
        <v>15417</v>
      </c>
    </row>
    <row r="594" spans="1:6" x14ac:dyDescent="0.2">
      <c r="A594" s="47" t="s">
        <v>201</v>
      </c>
      <c r="B594" s="20" t="s">
        <v>32</v>
      </c>
      <c r="C594" s="20" t="s">
        <v>15</v>
      </c>
      <c r="D594" s="2" t="s">
        <v>234</v>
      </c>
      <c r="E594" s="2"/>
      <c r="F594" s="16">
        <f>F595+F596</f>
        <v>15417</v>
      </c>
    </row>
    <row r="595" spans="1:6" ht="60" x14ac:dyDescent="0.2">
      <c r="A595" s="47" t="s">
        <v>83</v>
      </c>
      <c r="B595" s="20" t="s">
        <v>32</v>
      </c>
      <c r="C595" s="20" t="s">
        <v>15</v>
      </c>
      <c r="D595" s="2" t="s">
        <v>234</v>
      </c>
      <c r="E595" s="2" t="s">
        <v>79</v>
      </c>
      <c r="F595" s="16">
        <v>13547.1</v>
      </c>
    </row>
    <row r="596" spans="1:6" ht="30" x14ac:dyDescent="0.2">
      <c r="A596" s="47" t="s">
        <v>82</v>
      </c>
      <c r="B596" s="20" t="s">
        <v>32</v>
      </c>
      <c r="C596" s="20" t="s">
        <v>15</v>
      </c>
      <c r="D596" s="2" t="s">
        <v>234</v>
      </c>
      <c r="E596" s="2" t="s">
        <v>80</v>
      </c>
      <c r="F596" s="16">
        <v>1869.9</v>
      </c>
    </row>
    <row r="597" spans="1:6" ht="30" x14ac:dyDescent="0.2">
      <c r="A597" s="47" t="s">
        <v>413</v>
      </c>
      <c r="B597" s="20" t="s">
        <v>32</v>
      </c>
      <c r="C597" s="20" t="s">
        <v>15</v>
      </c>
      <c r="D597" s="2" t="s">
        <v>409</v>
      </c>
      <c r="E597" s="2"/>
      <c r="F597" s="16">
        <f>F598</f>
        <v>3420.2000000000003</v>
      </c>
    </row>
    <row r="598" spans="1:6" ht="30" x14ac:dyDescent="0.2">
      <c r="A598" s="28" t="s">
        <v>523</v>
      </c>
      <c r="B598" s="20" t="s">
        <v>32</v>
      </c>
      <c r="C598" s="20" t="s">
        <v>15</v>
      </c>
      <c r="D598" s="2" t="s">
        <v>502</v>
      </c>
      <c r="E598" s="2"/>
      <c r="F598" s="16">
        <f>F599+F601</f>
        <v>3420.2000000000003</v>
      </c>
    </row>
    <row r="599" spans="1:6" ht="30" x14ac:dyDescent="0.2">
      <c r="A599" s="28" t="s">
        <v>524</v>
      </c>
      <c r="B599" s="20" t="s">
        <v>32</v>
      </c>
      <c r="C599" s="20" t="s">
        <v>15</v>
      </c>
      <c r="D599" s="2" t="s">
        <v>504</v>
      </c>
      <c r="E599" s="2"/>
      <c r="F599" s="16">
        <f>F600</f>
        <v>801.80000000000007</v>
      </c>
    </row>
    <row r="600" spans="1:6" ht="30" x14ac:dyDescent="0.2">
      <c r="A600" s="1" t="s">
        <v>87</v>
      </c>
      <c r="B600" s="20" t="s">
        <v>32</v>
      </c>
      <c r="C600" s="20" t="s">
        <v>15</v>
      </c>
      <c r="D600" s="2" t="s">
        <v>505</v>
      </c>
      <c r="E600" s="2" t="s">
        <v>84</v>
      </c>
      <c r="F600" s="16">
        <f>801.7+0.1</f>
        <v>801.80000000000007</v>
      </c>
    </row>
    <row r="601" spans="1:6" ht="30" x14ac:dyDescent="0.2">
      <c r="A601" s="28" t="s">
        <v>525</v>
      </c>
      <c r="B601" s="20" t="s">
        <v>32</v>
      </c>
      <c r="C601" s="20" t="s">
        <v>15</v>
      </c>
      <c r="D601" s="2" t="s">
        <v>503</v>
      </c>
      <c r="E601" s="2"/>
      <c r="F601" s="16">
        <f>F602</f>
        <v>2618.4</v>
      </c>
    </row>
    <row r="602" spans="1:6" ht="30" x14ac:dyDescent="0.2">
      <c r="A602" s="1" t="s">
        <v>87</v>
      </c>
      <c r="B602" s="20" t="s">
        <v>32</v>
      </c>
      <c r="C602" s="20" t="s">
        <v>15</v>
      </c>
      <c r="D602" s="2" t="s">
        <v>506</v>
      </c>
      <c r="E602" s="2" t="s">
        <v>84</v>
      </c>
      <c r="F602" s="16">
        <f>2618.5-0.1</f>
        <v>2618.4</v>
      </c>
    </row>
    <row r="603" spans="1:6" x14ac:dyDescent="0.2">
      <c r="A603" s="47"/>
      <c r="B603" s="20"/>
      <c r="C603" s="20"/>
      <c r="D603" s="2"/>
      <c r="E603" s="2"/>
      <c r="F603" s="16"/>
    </row>
    <row r="604" spans="1:6" x14ac:dyDescent="0.2">
      <c r="A604" s="12" t="s">
        <v>74</v>
      </c>
      <c r="B604" s="13" t="s">
        <v>28</v>
      </c>
      <c r="C604" s="13"/>
      <c r="D604" s="13"/>
      <c r="E604" s="13"/>
      <c r="F604" s="14">
        <f>F605</f>
        <v>19260.199999999997</v>
      </c>
    </row>
    <row r="605" spans="1:6" x14ac:dyDescent="0.2">
      <c r="A605" s="55" t="s">
        <v>75</v>
      </c>
      <c r="B605" s="32" t="s">
        <v>28</v>
      </c>
      <c r="C605" s="32" t="s">
        <v>19</v>
      </c>
      <c r="D605" s="24"/>
      <c r="E605" s="2"/>
      <c r="F605" s="33">
        <f>F606</f>
        <v>19260.199999999997</v>
      </c>
    </row>
    <row r="606" spans="1:6" ht="30" x14ac:dyDescent="0.2">
      <c r="A606" s="53" t="s">
        <v>587</v>
      </c>
      <c r="B606" s="24" t="s">
        <v>28</v>
      </c>
      <c r="C606" s="24" t="s">
        <v>19</v>
      </c>
      <c r="D606" s="56" t="s">
        <v>117</v>
      </c>
      <c r="E606" s="2"/>
      <c r="F606" s="34">
        <f>F607</f>
        <v>19260.199999999997</v>
      </c>
    </row>
    <row r="607" spans="1:6" ht="45" x14ac:dyDescent="0.2">
      <c r="A607" s="53" t="s">
        <v>96</v>
      </c>
      <c r="B607" s="24" t="s">
        <v>28</v>
      </c>
      <c r="C607" s="24" t="s">
        <v>19</v>
      </c>
      <c r="D607" s="56" t="s">
        <v>118</v>
      </c>
      <c r="E607" s="2"/>
      <c r="F607" s="34">
        <f>F608</f>
        <v>19260.199999999997</v>
      </c>
    </row>
    <row r="608" spans="1:6" ht="30" x14ac:dyDescent="0.2">
      <c r="A608" s="53" t="s">
        <v>238</v>
      </c>
      <c r="B608" s="24" t="s">
        <v>28</v>
      </c>
      <c r="C608" s="24" t="s">
        <v>19</v>
      </c>
      <c r="D608" s="56" t="s">
        <v>236</v>
      </c>
      <c r="E608" s="2"/>
      <c r="F608" s="34">
        <f>F609</f>
        <v>19260.199999999997</v>
      </c>
    </row>
    <row r="609" spans="1:6" ht="121.5" customHeight="1" x14ac:dyDescent="0.2">
      <c r="A609" s="26" t="s">
        <v>76</v>
      </c>
      <c r="B609" s="24" t="s">
        <v>28</v>
      </c>
      <c r="C609" s="24" t="s">
        <v>19</v>
      </c>
      <c r="D609" s="24" t="s">
        <v>237</v>
      </c>
      <c r="E609" s="2"/>
      <c r="F609" s="34">
        <f>SUM(F610:F611)</f>
        <v>19260.199999999997</v>
      </c>
    </row>
    <row r="610" spans="1:6" ht="30" x14ac:dyDescent="0.2">
      <c r="A610" s="47" t="s">
        <v>82</v>
      </c>
      <c r="B610" s="24" t="s">
        <v>28</v>
      </c>
      <c r="C610" s="24" t="s">
        <v>19</v>
      </c>
      <c r="D610" s="24" t="s">
        <v>237</v>
      </c>
      <c r="E610" s="2">
        <v>200</v>
      </c>
      <c r="F610" s="34">
        <v>1987.6</v>
      </c>
    </row>
    <row r="611" spans="1:6" ht="30" x14ac:dyDescent="0.2">
      <c r="A611" s="1" t="s">
        <v>87</v>
      </c>
      <c r="B611" s="24" t="s">
        <v>28</v>
      </c>
      <c r="C611" s="24" t="s">
        <v>19</v>
      </c>
      <c r="D611" s="24" t="s">
        <v>237</v>
      </c>
      <c r="E611" s="2" t="s">
        <v>84</v>
      </c>
      <c r="F611" s="34">
        <v>17272.599999999999</v>
      </c>
    </row>
    <row r="612" spans="1:6" x14ac:dyDescent="0.2">
      <c r="A612" s="43"/>
      <c r="B612" s="24"/>
      <c r="C612" s="24"/>
      <c r="D612" s="24"/>
      <c r="E612" s="2"/>
      <c r="F612" s="34"/>
    </row>
    <row r="613" spans="1:6" s="17" customFormat="1" ht="14.25" x14ac:dyDescent="0.2">
      <c r="A613" s="15" t="s">
        <v>45</v>
      </c>
      <c r="B613" s="13" t="s">
        <v>44</v>
      </c>
      <c r="C613" s="13"/>
      <c r="D613" s="13"/>
      <c r="E613" s="13"/>
      <c r="F613" s="14">
        <f>F614+F618+F624</f>
        <v>1079740.3999999999</v>
      </c>
    </row>
    <row r="614" spans="1:6" s="35" customFormat="1" ht="14.25" x14ac:dyDescent="0.2">
      <c r="A614" s="30" t="s">
        <v>55</v>
      </c>
      <c r="B614" s="32" t="s">
        <v>44</v>
      </c>
      <c r="C614" s="32" t="s">
        <v>7</v>
      </c>
      <c r="D614" s="32"/>
      <c r="E614" s="32"/>
      <c r="F614" s="33">
        <f>F615</f>
        <v>11152.1</v>
      </c>
    </row>
    <row r="615" spans="1:6" s="29" customFormat="1" x14ac:dyDescent="0.2">
      <c r="A615" s="26" t="s">
        <v>94</v>
      </c>
      <c r="B615" s="24" t="s">
        <v>44</v>
      </c>
      <c r="C615" s="24" t="s">
        <v>7</v>
      </c>
      <c r="D615" s="24" t="s">
        <v>98</v>
      </c>
      <c r="E615" s="24"/>
      <c r="F615" s="34">
        <f>F616</f>
        <v>11152.1</v>
      </c>
    </row>
    <row r="616" spans="1:6" s="29" customFormat="1" x14ac:dyDescent="0.2">
      <c r="A616" s="43" t="s">
        <v>597</v>
      </c>
      <c r="B616" s="24" t="s">
        <v>44</v>
      </c>
      <c r="C616" s="24" t="s">
        <v>7</v>
      </c>
      <c r="D616" s="24" t="s">
        <v>239</v>
      </c>
      <c r="E616" s="24"/>
      <c r="F616" s="34">
        <f>F617</f>
        <v>11152.1</v>
      </c>
    </row>
    <row r="617" spans="1:6" s="29" customFormat="1" x14ac:dyDescent="0.2">
      <c r="A617" s="26" t="s">
        <v>90</v>
      </c>
      <c r="B617" s="24" t="s">
        <v>44</v>
      </c>
      <c r="C617" s="24" t="s">
        <v>7</v>
      </c>
      <c r="D617" s="24" t="s">
        <v>239</v>
      </c>
      <c r="E617" s="24" t="s">
        <v>89</v>
      </c>
      <c r="F617" s="34">
        <v>11152.1</v>
      </c>
    </row>
    <row r="618" spans="1:6" s="17" customFormat="1" ht="15" customHeight="1" x14ac:dyDescent="0.2">
      <c r="A618" s="15" t="s">
        <v>46</v>
      </c>
      <c r="B618" s="13" t="s">
        <v>44</v>
      </c>
      <c r="C618" s="13" t="s">
        <v>12</v>
      </c>
      <c r="D618" s="13"/>
      <c r="E618" s="13"/>
      <c r="F618" s="18">
        <f>F619</f>
        <v>636055.69999999995</v>
      </c>
    </row>
    <row r="619" spans="1:6" s="17" customFormat="1" ht="30" x14ac:dyDescent="0.2">
      <c r="A619" s="53" t="s">
        <v>588</v>
      </c>
      <c r="B619" s="2" t="s">
        <v>44</v>
      </c>
      <c r="C619" s="2" t="s">
        <v>12</v>
      </c>
      <c r="D619" s="54" t="s">
        <v>115</v>
      </c>
      <c r="E619" s="2"/>
      <c r="F619" s="16">
        <f>F620</f>
        <v>636055.69999999995</v>
      </c>
    </row>
    <row r="620" spans="1:6" s="17" customFormat="1" ht="31.5" customHeight="1" x14ac:dyDescent="0.2">
      <c r="A620" s="53" t="s">
        <v>589</v>
      </c>
      <c r="B620" s="2" t="s">
        <v>44</v>
      </c>
      <c r="C620" s="2" t="s">
        <v>12</v>
      </c>
      <c r="D620" s="54" t="s">
        <v>116</v>
      </c>
      <c r="E620" s="2"/>
      <c r="F620" s="16">
        <f>F621</f>
        <v>636055.69999999995</v>
      </c>
    </row>
    <row r="621" spans="1:6" s="17" customFormat="1" ht="45" x14ac:dyDescent="0.2">
      <c r="A621" s="53" t="s">
        <v>330</v>
      </c>
      <c r="B621" s="2" t="s">
        <v>44</v>
      </c>
      <c r="C621" s="2" t="s">
        <v>12</v>
      </c>
      <c r="D621" s="54" t="s">
        <v>331</v>
      </c>
      <c r="E621" s="2"/>
      <c r="F621" s="16">
        <f>F622</f>
        <v>636055.69999999995</v>
      </c>
    </row>
    <row r="622" spans="1:6" s="17" customFormat="1" x14ac:dyDescent="0.2">
      <c r="A622" s="53" t="s">
        <v>95</v>
      </c>
      <c r="B622" s="2" t="s">
        <v>44</v>
      </c>
      <c r="C622" s="2" t="s">
        <v>12</v>
      </c>
      <c r="D622" s="54" t="s">
        <v>332</v>
      </c>
      <c r="E622" s="2"/>
      <c r="F622" s="16">
        <f>F623</f>
        <v>636055.69999999995</v>
      </c>
    </row>
    <row r="623" spans="1:6" s="17" customFormat="1" x14ac:dyDescent="0.2">
      <c r="A623" s="47" t="s">
        <v>85</v>
      </c>
      <c r="B623" s="2" t="s">
        <v>44</v>
      </c>
      <c r="C623" s="2" t="s">
        <v>12</v>
      </c>
      <c r="D623" s="54" t="s">
        <v>332</v>
      </c>
      <c r="E623" s="2" t="s">
        <v>81</v>
      </c>
      <c r="F623" s="16">
        <v>636055.69999999995</v>
      </c>
    </row>
    <row r="624" spans="1:6" s="17" customFormat="1" ht="14.25" x14ac:dyDescent="0.2">
      <c r="A624" s="30" t="s">
        <v>78</v>
      </c>
      <c r="B624" s="32" t="s">
        <v>44</v>
      </c>
      <c r="C624" s="32" t="s">
        <v>15</v>
      </c>
      <c r="D624" s="32"/>
      <c r="E624" s="32"/>
      <c r="F624" s="18">
        <f>F625</f>
        <v>432532.6</v>
      </c>
    </row>
    <row r="625" spans="1:6" s="17" customFormat="1" ht="30" x14ac:dyDescent="0.2">
      <c r="A625" s="53" t="s">
        <v>449</v>
      </c>
      <c r="B625" s="2" t="s">
        <v>44</v>
      </c>
      <c r="C625" s="2" t="s">
        <v>15</v>
      </c>
      <c r="D625" s="56" t="s">
        <v>121</v>
      </c>
      <c r="E625" s="32"/>
      <c r="F625" s="27">
        <f>F626+F632</f>
        <v>432532.6</v>
      </c>
    </row>
    <row r="626" spans="1:6" s="17" customFormat="1" ht="16.5" customHeight="1" x14ac:dyDescent="0.2">
      <c r="A626" s="47" t="s">
        <v>125</v>
      </c>
      <c r="B626" s="24" t="s">
        <v>44</v>
      </c>
      <c r="C626" s="24" t="s">
        <v>15</v>
      </c>
      <c r="D626" s="56" t="s">
        <v>126</v>
      </c>
      <c r="E626" s="24"/>
      <c r="F626" s="27">
        <f>F627</f>
        <v>233535.1</v>
      </c>
    </row>
    <row r="627" spans="1:6" s="17" customFormat="1" ht="30" x14ac:dyDescent="0.2">
      <c r="A627" s="26" t="s">
        <v>563</v>
      </c>
      <c r="B627" s="24" t="s">
        <v>44</v>
      </c>
      <c r="C627" s="24" t="s">
        <v>15</v>
      </c>
      <c r="D627" s="56" t="s">
        <v>558</v>
      </c>
      <c r="E627" s="24"/>
      <c r="F627" s="27">
        <f>F628+F630</f>
        <v>233535.1</v>
      </c>
    </row>
    <row r="628" spans="1:6" s="17" customFormat="1" ht="30" x14ac:dyDescent="0.2">
      <c r="A628" s="26" t="s">
        <v>561</v>
      </c>
      <c r="B628" s="24" t="s">
        <v>44</v>
      </c>
      <c r="C628" s="24" t="s">
        <v>15</v>
      </c>
      <c r="D628" s="24" t="s">
        <v>559</v>
      </c>
      <c r="E628" s="24"/>
      <c r="F628" s="27">
        <f>F629</f>
        <v>8033.2</v>
      </c>
    </row>
    <row r="629" spans="1:6" s="17" customFormat="1" x14ac:dyDescent="0.2">
      <c r="A629" s="26" t="s">
        <v>90</v>
      </c>
      <c r="B629" s="24" t="s">
        <v>44</v>
      </c>
      <c r="C629" s="24" t="s">
        <v>15</v>
      </c>
      <c r="D629" s="24" t="s">
        <v>559</v>
      </c>
      <c r="E629" s="24" t="s">
        <v>89</v>
      </c>
      <c r="F629" s="27">
        <v>8033.2</v>
      </c>
    </row>
    <row r="630" spans="1:6" s="17" customFormat="1" ht="30" x14ac:dyDescent="0.2">
      <c r="A630" s="26" t="s">
        <v>562</v>
      </c>
      <c r="B630" s="2" t="s">
        <v>44</v>
      </c>
      <c r="C630" s="2" t="s">
        <v>15</v>
      </c>
      <c r="D630" s="24" t="s">
        <v>560</v>
      </c>
      <c r="E630" s="24"/>
      <c r="F630" s="27">
        <f>F631</f>
        <v>225501.9</v>
      </c>
    </row>
    <row r="631" spans="1:6" s="17" customFormat="1" x14ac:dyDescent="0.2">
      <c r="A631" s="26" t="s">
        <v>90</v>
      </c>
      <c r="B631" s="2" t="s">
        <v>44</v>
      </c>
      <c r="C631" s="2" t="s">
        <v>15</v>
      </c>
      <c r="D631" s="24" t="s">
        <v>560</v>
      </c>
      <c r="E631" s="24" t="s">
        <v>89</v>
      </c>
      <c r="F631" s="27">
        <v>225501.9</v>
      </c>
    </row>
    <row r="632" spans="1:6" s="17" customFormat="1" ht="30" x14ac:dyDescent="0.2">
      <c r="A632" s="1" t="s">
        <v>531</v>
      </c>
      <c r="B632" s="2" t="s">
        <v>44</v>
      </c>
      <c r="C632" s="2" t="s">
        <v>15</v>
      </c>
      <c r="D632" s="2" t="s">
        <v>516</v>
      </c>
      <c r="E632" s="13"/>
      <c r="F632" s="27">
        <f>F633</f>
        <v>198997.5</v>
      </c>
    </row>
    <row r="633" spans="1:6" s="17" customFormat="1" ht="30" x14ac:dyDescent="0.2">
      <c r="A633" s="26" t="s">
        <v>557</v>
      </c>
      <c r="B633" s="2" t="s">
        <v>44</v>
      </c>
      <c r="C633" s="2" t="s">
        <v>15</v>
      </c>
      <c r="D633" s="2" t="s">
        <v>556</v>
      </c>
      <c r="E633" s="13"/>
      <c r="F633" s="27">
        <f>F634</f>
        <v>198997.5</v>
      </c>
    </row>
    <row r="634" spans="1:6" s="17" customFormat="1" ht="30" x14ac:dyDescent="0.2">
      <c r="A634" s="26" t="s">
        <v>240</v>
      </c>
      <c r="B634" s="2" t="s">
        <v>44</v>
      </c>
      <c r="C634" s="2" t="s">
        <v>15</v>
      </c>
      <c r="D634" s="2" t="s">
        <v>564</v>
      </c>
      <c r="E634" s="13"/>
      <c r="F634" s="27">
        <f>F635</f>
        <v>198997.5</v>
      </c>
    </row>
    <row r="635" spans="1:6" s="17" customFormat="1" x14ac:dyDescent="0.2">
      <c r="A635" s="47" t="s">
        <v>85</v>
      </c>
      <c r="B635" s="2" t="s">
        <v>44</v>
      </c>
      <c r="C635" s="2" t="s">
        <v>15</v>
      </c>
      <c r="D635" s="2" t="s">
        <v>564</v>
      </c>
      <c r="E635" s="24" t="s">
        <v>81</v>
      </c>
      <c r="F635" s="27">
        <v>198997.5</v>
      </c>
    </row>
    <row r="636" spans="1:6" s="17" customFormat="1" x14ac:dyDescent="0.2">
      <c r="A636" s="43"/>
      <c r="B636" s="24"/>
      <c r="C636" s="24"/>
      <c r="D636" s="24"/>
      <c r="E636" s="24"/>
      <c r="F636" s="27"/>
    </row>
    <row r="637" spans="1:6" s="17" customFormat="1" ht="14.25" x14ac:dyDescent="0.2">
      <c r="A637" s="12" t="s">
        <v>43</v>
      </c>
      <c r="B637" s="13" t="s">
        <v>21</v>
      </c>
      <c r="C637" s="13"/>
      <c r="D637" s="13"/>
      <c r="E637" s="13"/>
      <c r="F637" s="18">
        <f>F638+F659</f>
        <v>491037.80000000005</v>
      </c>
    </row>
    <row r="638" spans="1:6" s="17" customFormat="1" ht="14.25" x14ac:dyDescent="0.2">
      <c r="A638" s="12" t="s">
        <v>50</v>
      </c>
      <c r="B638" s="13" t="s">
        <v>21</v>
      </c>
      <c r="C638" s="13" t="s">
        <v>7</v>
      </c>
      <c r="D638" s="13"/>
      <c r="E638" s="13"/>
      <c r="F638" s="18">
        <f>F639+F645</f>
        <v>452970.00000000006</v>
      </c>
    </row>
    <row r="639" spans="1:6" s="29" customFormat="1" ht="30" x14ac:dyDescent="0.2">
      <c r="A639" s="47" t="s">
        <v>413</v>
      </c>
      <c r="B639" s="24" t="s">
        <v>21</v>
      </c>
      <c r="C639" s="24" t="s">
        <v>7</v>
      </c>
      <c r="D639" s="24" t="s">
        <v>409</v>
      </c>
      <c r="E639" s="24"/>
      <c r="F639" s="27">
        <f>F640</f>
        <v>722.8</v>
      </c>
    </row>
    <row r="640" spans="1:6" s="29" customFormat="1" ht="30" x14ac:dyDescent="0.2">
      <c r="A640" s="28" t="s">
        <v>523</v>
      </c>
      <c r="B640" s="24" t="s">
        <v>21</v>
      </c>
      <c r="C640" s="24" t="s">
        <v>7</v>
      </c>
      <c r="D640" s="24" t="s">
        <v>502</v>
      </c>
      <c r="E640" s="24"/>
      <c r="F640" s="27">
        <f>F641+F643</f>
        <v>722.8</v>
      </c>
    </row>
    <row r="641" spans="1:6" s="29" customFormat="1" ht="30" x14ac:dyDescent="0.2">
      <c r="A641" s="28" t="s">
        <v>524</v>
      </c>
      <c r="B641" s="24" t="s">
        <v>21</v>
      </c>
      <c r="C641" s="24" t="s">
        <v>7</v>
      </c>
      <c r="D641" s="24" t="s">
        <v>504</v>
      </c>
      <c r="E641" s="24"/>
      <c r="F641" s="27">
        <f>F642</f>
        <v>550.79999999999995</v>
      </c>
    </row>
    <row r="642" spans="1:6" s="29" customFormat="1" ht="30" x14ac:dyDescent="0.2">
      <c r="A642" s="1" t="s">
        <v>87</v>
      </c>
      <c r="B642" s="24" t="s">
        <v>21</v>
      </c>
      <c r="C642" s="24" t="s">
        <v>7</v>
      </c>
      <c r="D642" s="24" t="s">
        <v>505</v>
      </c>
      <c r="E642" s="24" t="s">
        <v>84</v>
      </c>
      <c r="F642" s="27">
        <v>550.79999999999995</v>
      </c>
    </row>
    <row r="643" spans="1:6" s="29" customFormat="1" ht="30" x14ac:dyDescent="0.2">
      <c r="A643" s="28" t="s">
        <v>525</v>
      </c>
      <c r="B643" s="24" t="s">
        <v>21</v>
      </c>
      <c r="C643" s="24" t="s">
        <v>7</v>
      </c>
      <c r="D643" s="24" t="s">
        <v>503</v>
      </c>
      <c r="E643" s="24"/>
      <c r="F643" s="27">
        <f>F644</f>
        <v>172</v>
      </c>
    </row>
    <row r="644" spans="1:6" s="29" customFormat="1" ht="30" x14ac:dyDescent="0.2">
      <c r="A644" s="1" t="s">
        <v>87</v>
      </c>
      <c r="B644" s="24" t="s">
        <v>21</v>
      </c>
      <c r="C644" s="24" t="s">
        <v>7</v>
      </c>
      <c r="D644" s="24" t="s">
        <v>506</v>
      </c>
      <c r="E644" s="24" t="s">
        <v>84</v>
      </c>
      <c r="F644" s="27">
        <v>172</v>
      </c>
    </row>
    <row r="645" spans="1:6" s="17" customFormat="1" ht="30" x14ac:dyDescent="0.2">
      <c r="A645" s="47" t="s">
        <v>451</v>
      </c>
      <c r="B645" s="24" t="s">
        <v>21</v>
      </c>
      <c r="C645" s="24" t="s">
        <v>7</v>
      </c>
      <c r="D645" s="24" t="s">
        <v>263</v>
      </c>
      <c r="E645" s="24"/>
      <c r="F645" s="27">
        <f>F646</f>
        <v>452247.20000000007</v>
      </c>
    </row>
    <row r="646" spans="1:6" s="17" customFormat="1" ht="30" x14ac:dyDescent="0.2">
      <c r="A646" s="26" t="s">
        <v>242</v>
      </c>
      <c r="B646" s="24" t="s">
        <v>21</v>
      </c>
      <c r="C646" s="24" t="s">
        <v>7</v>
      </c>
      <c r="D646" s="24" t="s">
        <v>294</v>
      </c>
      <c r="E646" s="24"/>
      <c r="F646" s="27">
        <f>F647+F650+F653+F656</f>
        <v>452247.20000000007</v>
      </c>
    </row>
    <row r="647" spans="1:6" s="17" customFormat="1" ht="30" x14ac:dyDescent="0.2">
      <c r="A647" s="1" t="s">
        <v>243</v>
      </c>
      <c r="B647" s="24" t="s">
        <v>21</v>
      </c>
      <c r="C647" s="24" t="s">
        <v>7</v>
      </c>
      <c r="D647" s="24" t="s">
        <v>295</v>
      </c>
      <c r="E647" s="24"/>
      <c r="F647" s="27">
        <f>F648</f>
        <v>450362.9</v>
      </c>
    </row>
    <row r="648" spans="1:6" s="17" customFormat="1" ht="31.5" customHeight="1" x14ac:dyDescent="0.2">
      <c r="A648" s="1" t="s">
        <v>244</v>
      </c>
      <c r="B648" s="24" t="s">
        <v>21</v>
      </c>
      <c r="C648" s="24" t="s">
        <v>7</v>
      </c>
      <c r="D648" s="24" t="s">
        <v>296</v>
      </c>
      <c r="E648" s="24"/>
      <c r="F648" s="27">
        <f>F649</f>
        <v>450362.9</v>
      </c>
    </row>
    <row r="649" spans="1:6" s="17" customFormat="1" ht="30" x14ac:dyDescent="0.2">
      <c r="A649" s="1" t="s">
        <v>87</v>
      </c>
      <c r="B649" s="24" t="s">
        <v>21</v>
      </c>
      <c r="C649" s="24" t="s">
        <v>7</v>
      </c>
      <c r="D649" s="24" t="s">
        <v>296</v>
      </c>
      <c r="E649" s="24" t="s">
        <v>84</v>
      </c>
      <c r="F649" s="27">
        <f>409302.9+41060</f>
        <v>450362.9</v>
      </c>
    </row>
    <row r="650" spans="1:6" s="17" customFormat="1" ht="30" x14ac:dyDescent="0.2">
      <c r="A650" s="1" t="s">
        <v>173</v>
      </c>
      <c r="B650" s="24" t="s">
        <v>21</v>
      </c>
      <c r="C650" s="24" t="s">
        <v>7</v>
      </c>
      <c r="D650" s="24" t="s">
        <v>297</v>
      </c>
      <c r="E650" s="24"/>
      <c r="F650" s="27">
        <f>F651</f>
        <v>1783.9</v>
      </c>
    </row>
    <row r="651" spans="1:6" s="17" customFormat="1" ht="47.25" customHeight="1" x14ac:dyDescent="0.2">
      <c r="A651" s="1" t="s">
        <v>275</v>
      </c>
      <c r="B651" s="24" t="s">
        <v>21</v>
      </c>
      <c r="C651" s="24" t="s">
        <v>7</v>
      </c>
      <c r="D651" s="24" t="s">
        <v>298</v>
      </c>
      <c r="E651" s="24"/>
      <c r="F651" s="27">
        <f>F652</f>
        <v>1783.9</v>
      </c>
    </row>
    <row r="652" spans="1:6" s="17" customFormat="1" ht="30" x14ac:dyDescent="0.2">
      <c r="A652" s="1" t="s">
        <v>87</v>
      </c>
      <c r="B652" s="24" t="s">
        <v>21</v>
      </c>
      <c r="C652" s="24" t="s">
        <v>7</v>
      </c>
      <c r="D652" s="24" t="s">
        <v>298</v>
      </c>
      <c r="E652" s="24" t="s">
        <v>84</v>
      </c>
      <c r="F652" s="27">
        <f>540+1243.9</f>
        <v>1783.9</v>
      </c>
    </row>
    <row r="653" spans="1:6" s="17" customFormat="1" ht="45" x14ac:dyDescent="0.2">
      <c r="A653" s="1" t="s">
        <v>489</v>
      </c>
      <c r="B653" s="24" t="s">
        <v>21</v>
      </c>
      <c r="C653" s="24" t="s">
        <v>7</v>
      </c>
      <c r="D653" s="24" t="s">
        <v>485</v>
      </c>
      <c r="E653" s="24"/>
      <c r="F653" s="27">
        <f>F654</f>
        <v>60</v>
      </c>
    </row>
    <row r="654" spans="1:6" s="17" customFormat="1" ht="45" x14ac:dyDescent="0.2">
      <c r="A654" s="1" t="s">
        <v>490</v>
      </c>
      <c r="B654" s="24" t="s">
        <v>21</v>
      </c>
      <c r="C654" s="24" t="s">
        <v>7</v>
      </c>
      <c r="D654" s="24" t="s">
        <v>486</v>
      </c>
      <c r="E654" s="24"/>
      <c r="F654" s="27">
        <f>F655</f>
        <v>60</v>
      </c>
    </row>
    <row r="655" spans="1:6" s="17" customFormat="1" ht="30" x14ac:dyDescent="0.2">
      <c r="A655" s="1" t="s">
        <v>491</v>
      </c>
      <c r="B655" s="24" t="s">
        <v>21</v>
      </c>
      <c r="C655" s="24" t="s">
        <v>7</v>
      </c>
      <c r="D655" s="24" t="s">
        <v>486</v>
      </c>
      <c r="E655" s="24" t="s">
        <v>84</v>
      </c>
      <c r="F655" s="27">
        <v>60</v>
      </c>
    </row>
    <row r="656" spans="1:6" s="17" customFormat="1" ht="45" x14ac:dyDescent="0.2">
      <c r="A656" s="1" t="s">
        <v>492</v>
      </c>
      <c r="B656" s="24" t="s">
        <v>21</v>
      </c>
      <c r="C656" s="24" t="s">
        <v>7</v>
      </c>
      <c r="D656" s="24" t="s">
        <v>487</v>
      </c>
      <c r="E656" s="24"/>
      <c r="F656" s="27">
        <f>F657</f>
        <v>40.4</v>
      </c>
    </row>
    <row r="657" spans="1:6" s="17" customFormat="1" ht="45" x14ac:dyDescent="0.2">
      <c r="A657" s="1" t="s">
        <v>493</v>
      </c>
      <c r="B657" s="24" t="s">
        <v>21</v>
      </c>
      <c r="C657" s="24" t="s">
        <v>7</v>
      </c>
      <c r="D657" s="24" t="s">
        <v>488</v>
      </c>
      <c r="E657" s="24"/>
      <c r="F657" s="27">
        <f>F658</f>
        <v>40.4</v>
      </c>
    </row>
    <row r="658" spans="1:6" s="17" customFormat="1" ht="30" x14ac:dyDescent="0.2">
      <c r="A658" s="1" t="s">
        <v>491</v>
      </c>
      <c r="B658" s="24" t="s">
        <v>21</v>
      </c>
      <c r="C658" s="24" t="s">
        <v>7</v>
      </c>
      <c r="D658" s="24" t="s">
        <v>488</v>
      </c>
      <c r="E658" s="24" t="s">
        <v>84</v>
      </c>
      <c r="F658" s="27">
        <v>40.4</v>
      </c>
    </row>
    <row r="659" spans="1:6" s="35" customFormat="1" ht="14.25" x14ac:dyDescent="0.2">
      <c r="A659" s="55" t="s">
        <v>51</v>
      </c>
      <c r="B659" s="32" t="s">
        <v>21</v>
      </c>
      <c r="C659" s="32" t="s">
        <v>9</v>
      </c>
      <c r="D659" s="32"/>
      <c r="E659" s="32"/>
      <c r="F659" s="18">
        <f>F663+F660</f>
        <v>38067.800000000003</v>
      </c>
    </row>
    <row r="660" spans="1:6" s="17" customFormat="1" x14ac:dyDescent="0.2">
      <c r="A660" s="26" t="s">
        <v>94</v>
      </c>
      <c r="B660" s="2" t="s">
        <v>21</v>
      </c>
      <c r="C660" s="2" t="s">
        <v>9</v>
      </c>
      <c r="D660" s="24" t="s">
        <v>98</v>
      </c>
      <c r="E660" s="2"/>
      <c r="F660" s="22">
        <f>F661</f>
        <v>20000</v>
      </c>
    </row>
    <row r="661" spans="1:6" s="17" customFormat="1" ht="30" x14ac:dyDescent="0.2">
      <c r="A661" s="47" t="s">
        <v>246</v>
      </c>
      <c r="B661" s="2" t="s">
        <v>21</v>
      </c>
      <c r="C661" s="2" t="s">
        <v>9</v>
      </c>
      <c r="D661" s="24" t="s">
        <v>241</v>
      </c>
      <c r="E661" s="2"/>
      <c r="F661" s="22">
        <f>F662</f>
        <v>20000</v>
      </c>
    </row>
    <row r="662" spans="1:6" s="17" customFormat="1" ht="30" x14ac:dyDescent="0.2">
      <c r="A662" s="47" t="s">
        <v>82</v>
      </c>
      <c r="B662" s="2" t="s">
        <v>21</v>
      </c>
      <c r="C662" s="2" t="s">
        <v>9</v>
      </c>
      <c r="D662" s="24" t="s">
        <v>241</v>
      </c>
      <c r="E662" s="2" t="s">
        <v>80</v>
      </c>
      <c r="F662" s="22">
        <v>20000</v>
      </c>
    </row>
    <row r="663" spans="1:6" s="17" customFormat="1" ht="30" x14ac:dyDescent="0.2">
      <c r="A663" s="47" t="s">
        <v>451</v>
      </c>
      <c r="B663" s="2" t="s">
        <v>21</v>
      </c>
      <c r="C663" s="2" t="s">
        <v>9</v>
      </c>
      <c r="D663" s="24" t="s">
        <v>263</v>
      </c>
      <c r="E663" s="2"/>
      <c r="F663" s="16">
        <f>F664</f>
        <v>18067.8</v>
      </c>
    </row>
    <row r="664" spans="1:6" s="17" customFormat="1" ht="30" x14ac:dyDescent="0.2">
      <c r="A664" s="26" t="s">
        <v>242</v>
      </c>
      <c r="B664" s="2" t="s">
        <v>21</v>
      </c>
      <c r="C664" s="2" t="s">
        <v>9</v>
      </c>
      <c r="D664" s="24" t="s">
        <v>294</v>
      </c>
      <c r="E664" s="2"/>
      <c r="F664" s="22">
        <f>F665+F669</f>
        <v>18067.8</v>
      </c>
    </row>
    <row r="665" spans="1:6" s="17" customFormat="1" ht="30" x14ac:dyDescent="0.2">
      <c r="A665" s="47" t="s">
        <v>245</v>
      </c>
      <c r="B665" s="2" t="s">
        <v>21</v>
      </c>
      <c r="C665" s="2" t="s">
        <v>9</v>
      </c>
      <c r="D665" s="24" t="s">
        <v>299</v>
      </c>
      <c r="E665" s="2"/>
      <c r="F665" s="22">
        <f>F666</f>
        <v>16201</v>
      </c>
    </row>
    <row r="666" spans="1:6" s="17" customFormat="1" ht="30" x14ac:dyDescent="0.2">
      <c r="A666" s="47" t="s">
        <v>246</v>
      </c>
      <c r="B666" s="2" t="s">
        <v>21</v>
      </c>
      <c r="C666" s="2" t="s">
        <v>9</v>
      </c>
      <c r="D666" s="24" t="s">
        <v>300</v>
      </c>
      <c r="E666" s="2"/>
      <c r="F666" s="22">
        <f>F667+F668</f>
        <v>16201</v>
      </c>
    </row>
    <row r="667" spans="1:6" s="17" customFormat="1" ht="30" x14ac:dyDescent="0.2">
      <c r="A667" s="47" t="s">
        <v>82</v>
      </c>
      <c r="B667" s="2" t="s">
        <v>21</v>
      </c>
      <c r="C667" s="2" t="s">
        <v>9</v>
      </c>
      <c r="D667" s="24" t="s">
        <v>300</v>
      </c>
      <c r="E667" s="2" t="s">
        <v>80</v>
      </c>
      <c r="F667" s="22">
        <v>15737.3</v>
      </c>
    </row>
    <row r="668" spans="1:6" s="17" customFormat="1" x14ac:dyDescent="0.2">
      <c r="A668" s="26" t="s">
        <v>90</v>
      </c>
      <c r="B668" s="2" t="s">
        <v>21</v>
      </c>
      <c r="C668" s="2" t="s">
        <v>9</v>
      </c>
      <c r="D668" s="24" t="s">
        <v>300</v>
      </c>
      <c r="E668" s="2" t="s">
        <v>89</v>
      </c>
      <c r="F668" s="22">
        <v>463.7</v>
      </c>
    </row>
    <row r="669" spans="1:6" s="17" customFormat="1" ht="30" x14ac:dyDescent="0.2">
      <c r="A669" s="47" t="s">
        <v>301</v>
      </c>
      <c r="B669" s="2" t="s">
        <v>21</v>
      </c>
      <c r="C669" s="2" t="s">
        <v>9</v>
      </c>
      <c r="D669" s="24" t="s">
        <v>302</v>
      </c>
      <c r="E669" s="2"/>
      <c r="F669" s="22">
        <f>F670</f>
        <v>1866.8</v>
      </c>
    </row>
    <row r="670" spans="1:6" s="17" customFormat="1" ht="30" x14ac:dyDescent="0.2">
      <c r="A670" s="47" t="s">
        <v>303</v>
      </c>
      <c r="B670" s="2" t="s">
        <v>21</v>
      </c>
      <c r="C670" s="2" t="s">
        <v>9</v>
      </c>
      <c r="D670" s="24" t="s">
        <v>304</v>
      </c>
      <c r="E670" s="2"/>
      <c r="F670" s="22">
        <f>F671</f>
        <v>1866.8</v>
      </c>
    </row>
    <row r="671" spans="1:6" s="17" customFormat="1" ht="30" x14ac:dyDescent="0.2">
      <c r="A671" s="47" t="s">
        <v>82</v>
      </c>
      <c r="B671" s="2" t="s">
        <v>21</v>
      </c>
      <c r="C671" s="2" t="s">
        <v>9</v>
      </c>
      <c r="D671" s="24" t="s">
        <v>304</v>
      </c>
      <c r="E671" s="2" t="s">
        <v>80</v>
      </c>
      <c r="F671" s="22">
        <v>1866.8</v>
      </c>
    </row>
    <row r="672" spans="1:6" s="35" customFormat="1" x14ac:dyDescent="0.2">
      <c r="A672" s="25"/>
      <c r="B672" s="2"/>
      <c r="C672" s="2"/>
      <c r="D672" s="2"/>
      <c r="E672" s="2"/>
      <c r="F672" s="22"/>
    </row>
    <row r="673" spans="1:7" x14ac:dyDescent="0.2">
      <c r="A673" s="12" t="s">
        <v>20</v>
      </c>
      <c r="B673" s="13" t="s">
        <v>52</v>
      </c>
      <c r="C673" s="13"/>
      <c r="D673" s="13"/>
      <c r="E673" s="13"/>
      <c r="F673" s="21">
        <f>F676</f>
        <v>454200</v>
      </c>
    </row>
    <row r="674" spans="1:7" s="35" customFormat="1" ht="32.25" customHeight="1" x14ac:dyDescent="0.2">
      <c r="A674" s="42" t="s">
        <v>54</v>
      </c>
      <c r="B674" s="32" t="s">
        <v>52</v>
      </c>
      <c r="C674" s="32" t="s">
        <v>7</v>
      </c>
      <c r="D674" s="32"/>
      <c r="E674" s="32"/>
      <c r="F674" s="21">
        <f>F675</f>
        <v>454200</v>
      </c>
    </row>
    <row r="675" spans="1:7" s="29" customFormat="1" x14ac:dyDescent="0.2">
      <c r="A675" s="28" t="s">
        <v>94</v>
      </c>
      <c r="B675" s="24" t="s">
        <v>52</v>
      </c>
      <c r="C675" s="24" t="s">
        <v>7</v>
      </c>
      <c r="D675" s="24" t="s">
        <v>98</v>
      </c>
      <c r="E675" s="24"/>
      <c r="F675" s="45">
        <f>F676</f>
        <v>454200</v>
      </c>
    </row>
    <row r="676" spans="1:7" x14ac:dyDescent="0.2">
      <c r="A676" s="47" t="s">
        <v>22</v>
      </c>
      <c r="B676" s="24" t="s">
        <v>52</v>
      </c>
      <c r="C676" s="24" t="s">
        <v>7</v>
      </c>
      <c r="D676" s="2" t="s">
        <v>119</v>
      </c>
      <c r="E676" s="2"/>
      <c r="F676" s="22">
        <f>F677</f>
        <v>454200</v>
      </c>
    </row>
    <row r="677" spans="1:7" x14ac:dyDescent="0.2">
      <c r="A677" s="47" t="s">
        <v>23</v>
      </c>
      <c r="B677" s="24" t="s">
        <v>52</v>
      </c>
      <c r="C677" s="24" t="s">
        <v>7</v>
      </c>
      <c r="D677" s="2" t="s">
        <v>120</v>
      </c>
      <c r="E677" s="2"/>
      <c r="F677" s="22">
        <f>F678</f>
        <v>454200</v>
      </c>
    </row>
    <row r="678" spans="1:7" x14ac:dyDescent="0.2">
      <c r="A678" s="58" t="s">
        <v>92</v>
      </c>
      <c r="B678" s="24" t="s">
        <v>52</v>
      </c>
      <c r="C678" s="24" t="s">
        <v>7</v>
      </c>
      <c r="D678" s="2" t="s">
        <v>120</v>
      </c>
      <c r="E678" s="2" t="s">
        <v>91</v>
      </c>
      <c r="F678" s="22">
        <v>454200</v>
      </c>
    </row>
    <row r="679" spans="1:7" x14ac:dyDescent="0.2">
      <c r="A679" s="58"/>
      <c r="C679" s="2"/>
      <c r="D679" s="2"/>
      <c r="E679" s="2"/>
      <c r="F679" s="22"/>
    </row>
    <row r="680" spans="1:7" s="35" customFormat="1" ht="28.5" x14ac:dyDescent="0.2">
      <c r="A680" s="59" t="s">
        <v>384</v>
      </c>
      <c r="B680" s="32" t="s">
        <v>56</v>
      </c>
      <c r="C680" s="32"/>
      <c r="D680" s="32"/>
      <c r="E680" s="31"/>
      <c r="F680" s="18">
        <f>F681</f>
        <v>46539.199999999997</v>
      </c>
    </row>
    <row r="681" spans="1:7" s="35" customFormat="1" ht="14.25" x14ac:dyDescent="0.2">
      <c r="A681" s="60" t="s">
        <v>72</v>
      </c>
      <c r="B681" s="32" t="s">
        <v>56</v>
      </c>
      <c r="C681" s="32" t="s">
        <v>12</v>
      </c>
      <c r="D681" s="32"/>
      <c r="E681" s="31"/>
      <c r="F681" s="18">
        <f>F682</f>
        <v>46539.199999999997</v>
      </c>
    </row>
    <row r="682" spans="1:7" s="35" customFormat="1" x14ac:dyDescent="0.2">
      <c r="A682" s="28" t="s">
        <v>94</v>
      </c>
      <c r="B682" s="24" t="s">
        <v>56</v>
      </c>
      <c r="C682" s="24" t="s">
        <v>12</v>
      </c>
      <c r="D682" s="24" t="s">
        <v>98</v>
      </c>
      <c r="E682" s="23"/>
      <c r="F682" s="27">
        <f>F683</f>
        <v>46539.199999999997</v>
      </c>
    </row>
    <row r="683" spans="1:7" ht="60" x14ac:dyDescent="0.2">
      <c r="A683" s="61" t="s">
        <v>71</v>
      </c>
      <c r="B683" s="2" t="s">
        <v>56</v>
      </c>
      <c r="C683" s="2" t="s">
        <v>12</v>
      </c>
      <c r="D683" s="2" t="s">
        <v>376</v>
      </c>
      <c r="E683" s="20"/>
      <c r="F683" s="16">
        <f>F684</f>
        <v>46539.199999999997</v>
      </c>
    </row>
    <row r="684" spans="1:7" x14ac:dyDescent="0.2">
      <c r="A684" s="61" t="s">
        <v>377</v>
      </c>
      <c r="B684" s="2" t="s">
        <v>56</v>
      </c>
      <c r="C684" s="2" t="s">
        <v>12</v>
      </c>
      <c r="D684" s="2" t="s">
        <v>376</v>
      </c>
      <c r="E684" s="20">
        <v>500</v>
      </c>
      <c r="F684" s="22">
        <v>46539.199999999997</v>
      </c>
    </row>
    <row r="685" spans="1:7" x14ac:dyDescent="0.2">
      <c r="A685" s="61"/>
      <c r="C685" s="2"/>
      <c r="D685" s="2"/>
      <c r="E685" s="44"/>
      <c r="F685" s="22"/>
    </row>
    <row r="686" spans="1:7" x14ac:dyDescent="0.2">
      <c r="A686" s="61"/>
      <c r="C686" s="2"/>
      <c r="D686" s="2"/>
      <c r="E686" s="44"/>
      <c r="F686" s="22"/>
    </row>
    <row r="687" spans="1:7" s="40" customFormat="1" ht="18.75" x14ac:dyDescent="0.2">
      <c r="A687" s="36" t="s">
        <v>47</v>
      </c>
      <c r="B687" s="37"/>
      <c r="C687" s="38"/>
      <c r="D687" s="38"/>
      <c r="E687" s="38"/>
      <c r="F687" s="39">
        <f>F19+F278+F291+F323+F357+F371+F547+F604+F613+F637+F673+F680</f>
        <v>23023408.499999996</v>
      </c>
      <c r="G687" s="63"/>
    </row>
    <row r="688" spans="1:7" s="40" customFormat="1" ht="18.75" x14ac:dyDescent="0.2">
      <c r="A688" s="36"/>
      <c r="B688" s="37"/>
      <c r="C688" s="38"/>
      <c r="D688" s="38"/>
      <c r="E688" s="38"/>
      <c r="F688" s="39"/>
    </row>
  </sheetData>
  <mergeCells count="10">
    <mergeCell ref="A14:F14"/>
    <mergeCell ref="A9:F9"/>
    <mergeCell ref="A11:F11"/>
    <mergeCell ref="A10:F10"/>
    <mergeCell ref="D1:F1"/>
    <mergeCell ref="D2:F2"/>
    <mergeCell ref="D3:F3"/>
    <mergeCell ref="D4:F4"/>
    <mergeCell ref="A12:F12"/>
    <mergeCell ref="A13:F13"/>
  </mergeCells>
  <phoneticPr fontId="11" type="noConversion"/>
  <printOptions horizontalCentered="1"/>
  <pageMargins left="0.59055118110236227" right="0.39370078740157483" top="0.59055118110236227" bottom="0.39370078740157483" header="0.31496062992125984" footer="0.51181102362204722"/>
  <pageSetup paperSize="9" scale="85" firstPageNumber="7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</vt:lpstr>
      <vt:lpstr>'2019'!Заголовки_для_печати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Садреева Лилия З (FIN-094-PC - sadreeva.l)</cp:lastModifiedBy>
  <cp:lastPrinted>2017-12-12T12:16:11Z</cp:lastPrinted>
  <dcterms:created xsi:type="dcterms:W3CDTF">2008-11-26T14:44:44Z</dcterms:created>
  <dcterms:modified xsi:type="dcterms:W3CDTF">2018-11-13T12:54:26Z</dcterms:modified>
</cp:coreProperties>
</file>